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510"/>
  </bookViews>
  <sheets>
    <sheet name="TAB 4M H-R" sheetId="1" r:id="rId1"/>
    <sheet name="Tabelle1" sheetId="2" r:id="rId2"/>
  </sheets>
  <definedNames>
    <definedName name="_xlnm.Print_Area" localSheetId="0">'TAB 4M H-R'!$A$1:$T$50</definedName>
  </definedNames>
  <calcPr calcId="144525"/>
</workbook>
</file>

<file path=xl/calcChain.xml><?xml version="1.0" encoding="utf-8"?>
<calcChain xmlns="http://schemas.openxmlformats.org/spreadsheetml/2006/main">
  <c r="I31" i="1" l="1"/>
  <c r="K31" i="1"/>
  <c r="I32" i="1"/>
  <c r="K38" i="1" l="1"/>
  <c r="I38" i="1"/>
  <c r="K37" i="1"/>
  <c r="I37" i="1"/>
  <c r="K35" i="1"/>
  <c r="I35" i="1"/>
  <c r="K34" i="1"/>
  <c r="I34" i="1"/>
  <c r="K32" i="1"/>
  <c r="K21" i="1"/>
  <c r="I21" i="1"/>
  <c r="K20" i="1"/>
  <c r="I20" i="1"/>
  <c r="K18" i="1"/>
  <c r="I18" i="1"/>
  <c r="K17" i="1"/>
  <c r="I17" i="1"/>
  <c r="K15" i="1"/>
  <c r="I15" i="1"/>
  <c r="K14" i="1"/>
  <c r="I14" i="1"/>
  <c r="R24" i="1" l="1"/>
  <c r="O24" i="1"/>
  <c r="I26" i="1"/>
  <c r="V53" i="1"/>
  <c r="H38" i="1"/>
  <c r="F38" i="1"/>
  <c r="H37" i="1"/>
  <c r="F37" i="1"/>
  <c r="H35" i="1"/>
  <c r="F35" i="1"/>
  <c r="H34" i="1"/>
  <c r="F34" i="1"/>
  <c r="H32" i="1"/>
  <c r="F32" i="1"/>
  <c r="H31" i="1"/>
  <c r="F31" i="1"/>
  <c r="A31" i="1"/>
  <c r="T25" i="1"/>
  <c r="R25" i="1"/>
  <c r="Q25" i="1"/>
  <c r="O25" i="1"/>
  <c r="N25" i="1"/>
  <c r="L25" i="1"/>
  <c r="T24" i="1"/>
  <c r="Q24" i="1"/>
  <c r="N24" i="1"/>
  <c r="L24" i="1"/>
  <c r="T26" i="1"/>
  <c r="R26" i="1"/>
  <c r="Q26" i="1"/>
  <c r="O26" i="1"/>
  <c r="N26" i="1"/>
  <c r="L26" i="1"/>
  <c r="T23" i="1"/>
  <c r="R23" i="1"/>
  <c r="Q23" i="1"/>
  <c r="O23" i="1"/>
  <c r="N23" i="1"/>
  <c r="L23" i="1"/>
  <c r="E21" i="1"/>
  <c r="H21" i="1" s="1"/>
  <c r="C21" i="1"/>
  <c r="F21" i="1"/>
  <c r="E20" i="1"/>
  <c r="H20" i="1" s="1"/>
  <c r="C20" i="1"/>
  <c r="F20" i="1" s="1"/>
  <c r="E18" i="1"/>
  <c r="H18" i="1"/>
  <c r="C18" i="1"/>
  <c r="F18" i="1" s="1"/>
  <c r="E17" i="1"/>
  <c r="H17" i="1" s="1"/>
  <c r="C17" i="1"/>
  <c r="F17" i="1" s="1"/>
  <c r="E15" i="1"/>
  <c r="H15" i="1" s="1"/>
  <c r="C15" i="1"/>
  <c r="F15" i="1" s="1"/>
  <c r="E14" i="1"/>
  <c r="H14" i="1" s="1"/>
  <c r="C14" i="1"/>
  <c r="F14" i="1"/>
  <c r="A14" i="1"/>
  <c r="E7" i="1"/>
  <c r="E6" i="1"/>
  <c r="E5" i="1"/>
  <c r="E4" i="1"/>
  <c r="I24" i="1"/>
  <c r="F57" i="1"/>
  <c r="K24" i="1"/>
  <c r="F54" i="1" l="1"/>
  <c r="H40" i="1"/>
  <c r="F55" i="1"/>
  <c r="L55" i="1" s="1"/>
  <c r="H43" i="1"/>
  <c r="H25" i="1"/>
  <c r="H42" i="1"/>
  <c r="H24" i="1"/>
  <c r="N57" i="1" s="1"/>
  <c r="H41" i="1"/>
  <c r="H23" i="1"/>
  <c r="U57" i="1"/>
  <c r="H47" i="1"/>
  <c r="X54" i="1"/>
  <c r="R54" i="1"/>
  <c r="U54" i="1"/>
  <c r="O54" i="1"/>
  <c r="L57" i="1"/>
  <c r="L54" i="1"/>
  <c r="O55" i="1"/>
  <c r="R57" i="1"/>
  <c r="K23" i="1"/>
  <c r="K54" i="1" s="1"/>
  <c r="H57" i="1"/>
  <c r="X57" i="1"/>
  <c r="H26" i="1"/>
  <c r="W54" i="1"/>
  <c r="H48" i="1"/>
  <c r="F56" i="1"/>
  <c r="N54" i="1"/>
  <c r="I23" i="1"/>
  <c r="H54" i="1" s="1"/>
  <c r="O57" i="1"/>
  <c r="I55" i="1"/>
  <c r="I25" i="1"/>
  <c r="K25" i="1"/>
  <c r="K26" i="1"/>
  <c r="K55" i="1" s="1"/>
  <c r="Q54" i="1"/>
  <c r="X55" i="1" l="1"/>
  <c r="W57" i="1"/>
  <c r="Q57" i="1"/>
  <c r="S57" i="1" s="1"/>
  <c r="N48" i="1" s="1"/>
  <c r="H50" i="1"/>
  <c r="H55" i="1"/>
  <c r="K57" i="1"/>
  <c r="U55" i="1"/>
  <c r="V55" i="1" s="1"/>
  <c r="K56" i="1"/>
  <c r="R55" i="1"/>
  <c r="M55" i="1"/>
  <c r="K50" i="1" s="1"/>
  <c r="I57" i="1"/>
  <c r="J57" i="1" s="1"/>
  <c r="I48" i="1" s="1"/>
  <c r="I54" i="1"/>
  <c r="J54" i="1" s="1"/>
  <c r="I47" i="1" s="1"/>
  <c r="P54" i="1"/>
  <c r="L47" i="1" s="1"/>
  <c r="Q56" i="1"/>
  <c r="H56" i="1"/>
  <c r="V57" i="1"/>
  <c r="V54" i="1"/>
  <c r="Y54" i="1"/>
  <c r="T47" i="1" s="1"/>
  <c r="Y57" i="1"/>
  <c r="T48" i="1" s="1"/>
  <c r="S54" i="1"/>
  <c r="N47" i="1" s="1"/>
  <c r="M57" i="1"/>
  <c r="K48" i="1" s="1"/>
  <c r="M54" i="1"/>
  <c r="K47" i="1" s="1"/>
  <c r="Q55" i="1"/>
  <c r="P57" i="1"/>
  <c r="L48" i="1" s="1"/>
  <c r="W55" i="1"/>
  <c r="N55" i="1"/>
  <c r="P55" i="1" s="1"/>
  <c r="L50" i="1" s="1"/>
  <c r="J55" i="1"/>
  <c r="I50" i="1" s="1"/>
  <c r="U56" i="1"/>
  <c r="V56" i="1" s="1"/>
  <c r="W56" i="1"/>
  <c r="H49" i="1"/>
  <c r="R56" i="1"/>
  <c r="O56" i="1"/>
  <c r="X56" i="1"/>
  <c r="L56" i="1"/>
  <c r="M56" i="1" s="1"/>
  <c r="K49" i="1" s="1"/>
  <c r="N56" i="1"/>
  <c r="I56" i="1"/>
  <c r="S55" i="1" l="1"/>
  <c r="N50" i="1" s="1"/>
  <c r="Y55" i="1"/>
  <c r="T50" i="1" s="1"/>
  <c r="P56" i="1"/>
  <c r="L49" i="1" s="1"/>
  <c r="S56" i="1"/>
  <c r="N49" i="1" s="1"/>
  <c r="J56" i="1"/>
  <c r="Y56" i="1"/>
  <c r="I49" i="1" l="1"/>
  <c r="T49" i="1"/>
</calcChain>
</file>

<file path=xl/sharedStrings.xml><?xml version="1.0" encoding="utf-8"?>
<sst xmlns="http://schemas.openxmlformats.org/spreadsheetml/2006/main" count="217" uniqueCount="41">
  <si>
    <t xml:space="preserve">      Spiel- Ergebnisplan </t>
  </si>
  <si>
    <t>Mannschaften</t>
  </si>
  <si>
    <t xml:space="preserve"> </t>
  </si>
  <si>
    <t>Hinspiele</t>
  </si>
  <si>
    <t>Spt</t>
  </si>
  <si>
    <t>Datum</t>
  </si>
  <si>
    <t xml:space="preserve">Spiel    </t>
  </si>
  <si>
    <t>Gastgeber</t>
  </si>
  <si>
    <t>Gast</t>
  </si>
  <si>
    <t xml:space="preserve">Ergebnis                 </t>
  </si>
  <si>
    <t>Punkte</t>
  </si>
  <si>
    <t>Match</t>
  </si>
  <si>
    <t xml:space="preserve">Sätze   </t>
  </si>
  <si>
    <t>Spiele</t>
  </si>
  <si>
    <t>/</t>
  </si>
  <si>
    <t>:</t>
  </si>
  <si>
    <t>1.</t>
  </si>
  <si>
    <t>2.</t>
  </si>
  <si>
    <t>3.</t>
  </si>
  <si>
    <t>4.</t>
  </si>
  <si>
    <t>Rückspiele</t>
  </si>
  <si>
    <t>Gesamttabellenstand</t>
  </si>
  <si>
    <t>+</t>
  </si>
  <si>
    <t>-</t>
  </si>
  <si>
    <t>Herren 60 Doppelrunde</t>
  </si>
  <si>
    <t>;</t>
  </si>
  <si>
    <t>I23</t>
  </si>
  <si>
    <t>H23</t>
  </si>
  <si>
    <t>I40</t>
  </si>
  <si>
    <t>H40</t>
  </si>
  <si>
    <t>L23</t>
  </si>
  <si>
    <t>L40</t>
  </si>
  <si>
    <t>N23</t>
  </si>
  <si>
    <t>N40</t>
  </si>
  <si>
    <t>R40</t>
  </si>
  <si>
    <t>T23</t>
  </si>
  <si>
    <t>T40</t>
  </si>
  <si>
    <t>TC Hartenrod</t>
  </si>
  <si>
    <t>TC Greifenstein</t>
  </si>
  <si>
    <t>TC BW Allendorf</t>
  </si>
  <si>
    <t>TC Oberscheld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</si>
</sst>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Swiss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i/>
      <sz val="10"/>
      <name val="Courier 12cpi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i/>
      <sz val="72"/>
      <name val="Arial"/>
      <family val="2"/>
    </font>
    <font>
      <b/>
      <i/>
      <sz val="12"/>
      <name val="Arial"/>
      <family val="2"/>
    </font>
    <font>
      <sz val="22"/>
      <name val="Swiss"/>
    </font>
    <font>
      <sz val="12"/>
      <name val="Arial"/>
      <family val="2"/>
    </font>
    <font>
      <b/>
      <i/>
      <sz val="18"/>
      <name val="Swiss"/>
    </font>
    <font>
      <b/>
      <i/>
      <sz val="14"/>
      <name val="Arial"/>
      <family val="2"/>
    </font>
    <font>
      <b/>
      <i/>
      <sz val="12"/>
      <name val="Swiss"/>
    </font>
    <font>
      <b/>
      <sz val="12"/>
      <color rgb="FFFF0000"/>
      <name val="Swiss"/>
    </font>
    <font>
      <b/>
      <sz val="10"/>
      <color rgb="FFFF0000"/>
      <name val="Swiss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</patternFill>
    </fill>
    <fill>
      <patternFill patternType="gray125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/>
    <xf numFmtId="0" fontId="3" fillId="0" borderId="1" xfId="1" applyFont="1" applyFill="1" applyBorder="1" applyAlignment="1" applyProtection="1">
      <alignment horizontal="left"/>
      <protection locked="0"/>
    </xf>
    <xf numFmtId="0" fontId="4" fillId="0" borderId="2" xfId="1" applyFont="1" applyFill="1" applyBorder="1" applyAlignment="1" applyProtection="1">
      <alignment horizontal="centerContinuous"/>
      <protection locked="0"/>
    </xf>
    <xf numFmtId="0" fontId="5" fillId="0" borderId="2" xfId="1" applyFont="1" applyFill="1" applyBorder="1" applyAlignment="1" applyProtection="1">
      <alignment horizontal="centerContinuous"/>
      <protection locked="0"/>
    </xf>
    <xf numFmtId="0" fontId="5" fillId="3" borderId="2" xfId="1" applyFont="1" applyFill="1" applyBorder="1" applyAlignment="1" applyProtection="1">
      <alignment horizontal="centerContinuous"/>
      <protection locked="0"/>
    </xf>
    <xf numFmtId="0" fontId="5" fillId="3" borderId="2" xfId="1" applyFont="1" applyFill="1" applyBorder="1" applyAlignment="1" applyProtection="1">
      <alignment horizontal="center"/>
      <protection locked="0"/>
    </xf>
    <xf numFmtId="0" fontId="6" fillId="3" borderId="2" xfId="1" applyFont="1" applyFill="1" applyBorder="1" applyAlignment="1" applyProtection="1">
      <alignment horizontal="centerContinuous"/>
      <protection locked="0"/>
    </xf>
    <xf numFmtId="0" fontId="5" fillId="0" borderId="3" xfId="1" applyFont="1" applyFill="1" applyBorder="1" applyAlignment="1" applyProtection="1">
      <alignment horizontal="centerContinuous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Continuous" vertical="center"/>
      <protection locked="0"/>
    </xf>
    <xf numFmtId="0" fontId="5" fillId="3" borderId="0" xfId="1" applyFont="1" applyFill="1" applyBorder="1" applyAlignment="1">
      <alignment vertical="center"/>
    </xf>
    <xf numFmtId="0" fontId="7" fillId="3" borderId="0" xfId="1" applyFont="1" applyFill="1" applyBorder="1" applyProtection="1">
      <protection locked="0"/>
    </xf>
    <xf numFmtId="0" fontId="8" fillId="3" borderId="0" xfId="1" applyFont="1" applyFill="1" applyBorder="1" applyProtection="1">
      <protection locked="0"/>
    </xf>
    <xf numFmtId="0" fontId="10" fillId="3" borderId="0" xfId="1" applyFont="1" applyFill="1" applyBorder="1" applyProtection="1">
      <protection locked="0"/>
    </xf>
    <xf numFmtId="0" fontId="12" fillId="3" borderId="0" xfId="1" applyFont="1" applyFill="1" applyBorder="1" applyAlignment="1" applyProtection="1">
      <alignment horizontal="center"/>
      <protection locked="0"/>
    </xf>
    <xf numFmtId="0" fontId="12" fillId="3" borderId="0" xfId="1" applyFont="1" applyFill="1" applyBorder="1" applyAlignment="1" applyProtection="1">
      <alignment horizontal="centerContinuous"/>
      <protection locked="0"/>
    </xf>
    <xf numFmtId="0" fontId="12" fillId="3" borderId="0" xfId="1" applyFont="1" applyFill="1" applyBorder="1" applyProtection="1">
      <protection locked="0"/>
    </xf>
    <xf numFmtId="0" fontId="1" fillId="3" borderId="0" xfId="1" applyFill="1" applyBorder="1" applyProtection="1">
      <protection locked="0"/>
    </xf>
    <xf numFmtId="0" fontId="1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9" fillId="3" borderId="0" xfId="1" applyFont="1" applyFill="1" applyProtection="1">
      <protection locked="0"/>
    </xf>
    <xf numFmtId="0" fontId="10" fillId="3" borderId="0" xfId="1" applyFont="1" applyFill="1" applyProtection="1">
      <protection locked="0"/>
    </xf>
    <xf numFmtId="0" fontId="11" fillId="3" borderId="0" xfId="1" applyFont="1" applyFill="1" applyBorder="1" applyProtection="1">
      <protection locked="0"/>
    </xf>
    <xf numFmtId="0" fontId="12" fillId="3" borderId="0" xfId="1" applyFont="1" applyFill="1" applyAlignment="1" applyProtection="1">
      <alignment horizontal="center"/>
      <protection locked="0"/>
    </xf>
    <xf numFmtId="0" fontId="12" fillId="3" borderId="0" xfId="1" applyFont="1" applyFill="1" applyAlignment="1" applyProtection="1">
      <alignment horizontal="centerContinuous"/>
      <protection locked="0"/>
    </xf>
    <xf numFmtId="0" fontId="12" fillId="3" borderId="0" xfId="1" applyFont="1" applyFill="1" applyProtection="1">
      <protection locked="0"/>
    </xf>
    <xf numFmtId="0" fontId="8" fillId="3" borderId="0" xfId="1" applyFont="1" applyFill="1"/>
    <xf numFmtId="0" fontId="8" fillId="0" borderId="1" xfId="1" applyFont="1" applyBorder="1" applyProtection="1"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Continuous"/>
      <protection locked="0"/>
    </xf>
    <xf numFmtId="0" fontId="8" fillId="0" borderId="3" xfId="1" applyFont="1" applyBorder="1" applyAlignment="1" applyProtection="1">
      <alignment horizontal="centerContinuous"/>
      <protection locked="0"/>
    </xf>
    <xf numFmtId="0" fontId="8" fillId="3" borderId="1" xfId="1" applyFont="1" applyFill="1" applyBorder="1" applyAlignment="1" applyProtection="1">
      <protection locked="0"/>
    </xf>
    <xf numFmtId="0" fontId="8" fillId="3" borderId="2" xfId="1" applyFont="1" applyFill="1" applyBorder="1" applyAlignment="1" applyProtection="1">
      <alignment horizontal="centerContinuous"/>
      <protection locked="0"/>
    </xf>
    <xf numFmtId="0" fontId="7" fillId="0" borderId="2" xfId="1" applyFont="1" applyBorder="1" applyAlignment="1" applyProtection="1">
      <alignment horizontal="centerContinuous"/>
      <protection locked="0"/>
    </xf>
    <xf numFmtId="0" fontId="14" fillId="0" borderId="2" xfId="1" applyFont="1" applyBorder="1" applyAlignment="1">
      <alignment horizontal="centerContinuous"/>
    </xf>
    <xf numFmtId="0" fontId="14" fillId="3" borderId="2" xfId="1" applyFont="1" applyFill="1" applyBorder="1" applyAlignment="1">
      <alignment horizontal="centerContinuous"/>
    </xf>
    <xf numFmtId="0" fontId="14" fillId="0" borderId="3" xfId="1" applyFont="1" applyBorder="1" applyAlignment="1">
      <alignment horizontal="centerContinuous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Continuous"/>
    </xf>
    <xf numFmtId="0" fontId="15" fillId="0" borderId="4" xfId="1" applyFont="1" applyBorder="1" applyAlignment="1">
      <alignment horizontal="centerContinuous"/>
    </xf>
    <xf numFmtId="0" fontId="14" fillId="3" borderId="3" xfId="1" applyFont="1" applyFill="1" applyBorder="1" applyAlignment="1">
      <alignment horizontal="centerContinuous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8" fillId="0" borderId="0" xfId="1" applyFont="1" applyProtection="1"/>
    <xf numFmtId="0" fontId="7" fillId="0" borderId="0" xfId="1" applyFont="1" applyAlignment="1" applyProtection="1">
      <alignment horizontal="center"/>
    </xf>
    <xf numFmtId="0" fontId="2" fillId="0" borderId="5" xfId="1" applyFont="1" applyBorder="1" applyAlignment="1" applyProtection="1">
      <alignment horizontal="right"/>
    </xf>
    <xf numFmtId="0" fontId="2" fillId="4" borderId="5" xfId="1" applyFont="1" applyFill="1" applyBorder="1" applyProtection="1">
      <protection locked="0"/>
    </xf>
    <xf numFmtId="0" fontId="2" fillId="3" borderId="4" xfId="1" applyFont="1" applyFill="1" applyBorder="1"/>
    <xf numFmtId="0" fontId="2" fillId="4" borderId="6" xfId="1" applyFont="1" applyFill="1" applyBorder="1"/>
    <xf numFmtId="0" fontId="2" fillId="3" borderId="6" xfId="1" applyFont="1" applyFill="1" applyBorder="1"/>
    <xf numFmtId="0" fontId="2" fillId="4" borderId="5" xfId="1" applyFont="1" applyFill="1" applyBorder="1"/>
    <xf numFmtId="0" fontId="8" fillId="5" borderId="2" xfId="1" applyFont="1" applyFill="1" applyBorder="1" applyAlignment="1" applyProtection="1">
      <alignment horizontal="center"/>
      <protection locked="0"/>
    </xf>
    <xf numFmtId="0" fontId="1" fillId="5" borderId="2" xfId="1" applyFill="1" applyBorder="1" applyAlignment="1">
      <alignment horizontal="center"/>
    </xf>
    <xf numFmtId="0" fontId="8" fillId="5" borderId="2" xfId="1" applyFont="1" applyFill="1" applyBorder="1" applyProtection="1">
      <protection locked="0"/>
    </xf>
    <xf numFmtId="0" fontId="7" fillId="5" borderId="2" xfId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right"/>
    </xf>
    <xf numFmtId="0" fontId="13" fillId="5" borderId="2" xfId="1" applyFont="1" applyFill="1" applyBorder="1" applyAlignment="1" applyProtection="1">
      <alignment horizontal="center"/>
    </xf>
    <xf numFmtId="0" fontId="2" fillId="5" borderId="2" xfId="1" applyFont="1" applyFill="1" applyBorder="1" applyAlignment="1" applyProtection="1">
      <alignment horizontal="right"/>
    </xf>
    <xf numFmtId="0" fontId="2" fillId="5" borderId="1" xfId="1" applyFont="1" applyFill="1" applyBorder="1" applyProtection="1">
      <protection locked="0"/>
    </xf>
    <xf numFmtId="0" fontId="2" fillId="5" borderId="3" xfId="1" applyFont="1" applyFill="1" applyBorder="1" applyProtection="1">
      <protection locked="0"/>
    </xf>
    <xf numFmtId="0" fontId="1" fillId="0" borderId="0" xfId="1" applyBorder="1"/>
    <xf numFmtId="0" fontId="8" fillId="5" borderId="2" xfId="1" applyFont="1" applyFill="1" applyBorder="1" applyProtection="1"/>
    <xf numFmtId="0" fontId="7" fillId="5" borderId="2" xfId="1" applyFont="1" applyFill="1" applyBorder="1" applyAlignment="1" applyProtection="1">
      <alignment horizontal="center"/>
    </xf>
    <xf numFmtId="0" fontId="2" fillId="3" borderId="7" xfId="1" applyFont="1" applyFill="1" applyBorder="1" applyProtection="1"/>
    <xf numFmtId="0" fontId="2" fillId="3" borderId="0" xfId="1" applyFont="1" applyFill="1" applyBorder="1" applyAlignment="1" applyProtection="1">
      <alignment horizontal="right"/>
    </xf>
    <xf numFmtId="0" fontId="2" fillId="6" borderId="0" xfId="1" quotePrefix="1" applyFont="1" applyFill="1" applyBorder="1" applyAlignment="1">
      <alignment horizontal="left"/>
    </xf>
    <xf numFmtId="0" fontId="12" fillId="6" borderId="0" xfId="1" quotePrefix="1" applyFont="1" applyFill="1" applyBorder="1" applyAlignment="1">
      <alignment horizontal="left"/>
    </xf>
    <xf numFmtId="0" fontId="8" fillId="6" borderId="0" xfId="1" applyFont="1" applyFill="1" applyBorder="1" applyProtection="1">
      <protection locked="0"/>
    </xf>
    <xf numFmtId="0" fontId="18" fillId="0" borderId="0" xfId="1" applyFont="1" applyProtection="1"/>
    <xf numFmtId="0" fontId="18" fillId="0" borderId="0" xfId="1" applyFont="1" applyProtection="1">
      <protection locked="0"/>
    </xf>
    <xf numFmtId="0" fontId="16" fillId="7" borderId="8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center"/>
      <protection locked="0"/>
    </xf>
    <xf numFmtId="0" fontId="1" fillId="3" borderId="0" xfId="1" applyFill="1" applyBorder="1"/>
    <xf numFmtId="14" fontId="17" fillId="0" borderId="0" xfId="1" applyNumberFormat="1" applyFont="1" applyProtection="1">
      <protection locked="0"/>
    </xf>
    <xf numFmtId="0" fontId="18" fillId="0" borderId="0" xfId="1" applyFont="1" applyBorder="1" applyProtection="1"/>
    <xf numFmtId="0" fontId="18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/>
    </xf>
    <xf numFmtId="0" fontId="17" fillId="3" borderId="0" xfId="1" applyFont="1" applyFill="1" applyBorder="1" applyAlignment="1" applyProtection="1">
      <alignment horizontal="center"/>
    </xf>
    <xf numFmtId="0" fontId="17" fillId="3" borderId="0" xfId="1" applyFont="1" applyFill="1" applyBorder="1" applyAlignment="1" applyProtection="1">
      <alignment horizontal="center"/>
      <protection locked="0"/>
    </xf>
    <xf numFmtId="0" fontId="19" fillId="3" borderId="0" xfId="1" applyFont="1" applyFill="1" applyBorder="1" applyProtection="1">
      <protection locked="0"/>
    </xf>
    <xf numFmtId="0" fontId="19" fillId="3" borderId="0" xfId="1" applyFont="1" applyFill="1" applyBorder="1" applyProtection="1"/>
    <xf numFmtId="0" fontId="15" fillId="0" borderId="2" xfId="1" applyFont="1" applyBorder="1" applyAlignment="1">
      <alignment horizontal="centerContinuous"/>
    </xf>
    <xf numFmtId="14" fontId="17" fillId="0" borderId="0" xfId="1" applyNumberFormat="1" applyFont="1" applyProtection="1"/>
    <xf numFmtId="0" fontId="18" fillId="3" borderId="0" xfId="1" applyFont="1" applyFill="1" applyBorder="1" applyAlignment="1" applyProtection="1">
      <alignment vertical="center"/>
      <protection locked="0"/>
    </xf>
    <xf numFmtId="0" fontId="18" fillId="3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vertical="center"/>
      <protection locked="0"/>
    </xf>
    <xf numFmtId="1" fontId="18" fillId="0" borderId="0" xfId="1" applyNumberFormat="1" applyFont="1" applyFill="1" applyBorder="1" applyAlignment="1" applyProtection="1">
      <alignment horizontal="center" vertical="center"/>
      <protection locked="0"/>
    </xf>
    <xf numFmtId="1" fontId="18" fillId="0" borderId="0" xfId="1" applyNumberFormat="1" applyFont="1" applyFill="1" applyBorder="1" applyAlignment="1" applyProtection="1">
      <alignment vertical="center"/>
      <protection locked="0"/>
    </xf>
    <xf numFmtId="0" fontId="16" fillId="7" borderId="1" xfId="1" applyFont="1" applyFill="1" applyBorder="1" applyAlignment="1" applyProtection="1">
      <alignment horizontal="center" vertical="center"/>
    </xf>
    <xf numFmtId="0" fontId="16" fillId="7" borderId="9" xfId="1" applyFont="1" applyFill="1" applyBorder="1" applyAlignment="1" applyProtection="1">
      <alignment horizontal="center" vertical="center"/>
    </xf>
    <xf numFmtId="0" fontId="16" fillId="7" borderId="10" xfId="1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21" fillId="8" borderId="11" xfId="1" applyFont="1" applyFill="1" applyBorder="1" applyAlignment="1" applyProtection="1">
      <alignment horizontal="left" vertical="center"/>
      <protection locked="0"/>
    </xf>
    <xf numFmtId="0" fontId="21" fillId="8" borderId="11" xfId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Protection="1"/>
    <xf numFmtId="0" fontId="2" fillId="3" borderId="2" xfId="1" applyFont="1" applyFill="1" applyBorder="1" applyProtection="1"/>
    <xf numFmtId="0" fontId="2" fillId="3" borderId="2" xfId="1" applyFont="1" applyFill="1" applyBorder="1" applyAlignment="1" applyProtection="1">
      <alignment horizontal="right"/>
    </xf>
    <xf numFmtId="0" fontId="22" fillId="0" borderId="0" xfId="1" applyFont="1"/>
    <xf numFmtId="0" fontId="1" fillId="0" borderId="12" xfId="1" applyBorder="1"/>
    <xf numFmtId="0" fontId="1" fillId="0" borderId="0" xfId="1" applyBorder="1" applyAlignment="1">
      <alignment horizontal="right"/>
    </xf>
    <xf numFmtId="0" fontId="27" fillId="0" borderId="0" xfId="1" applyFont="1" applyAlignment="1">
      <alignment horizontal="center"/>
    </xf>
    <xf numFmtId="1" fontId="10" fillId="7" borderId="1" xfId="1" applyNumberFormat="1" applyFont="1" applyFill="1" applyBorder="1" applyAlignment="1" applyProtection="1">
      <alignment horizontal="center" vertical="center"/>
    </xf>
    <xf numFmtId="1" fontId="10" fillId="7" borderId="2" xfId="1" applyNumberFormat="1" applyFont="1" applyFill="1" applyBorder="1" applyAlignment="1" applyProtection="1">
      <alignment horizontal="center" vertical="center"/>
    </xf>
    <xf numFmtId="1" fontId="10" fillId="7" borderId="3" xfId="1" applyNumberFormat="1" applyFont="1" applyFill="1" applyBorder="1" applyAlignment="1" applyProtection="1">
      <alignment horizontal="center" vertical="center"/>
    </xf>
    <xf numFmtId="1" fontId="10" fillId="7" borderId="2" xfId="1" applyNumberFormat="1" applyFont="1" applyFill="1" applyBorder="1" applyAlignment="1" applyProtection="1">
      <alignment vertical="center"/>
    </xf>
    <xf numFmtId="1" fontId="10" fillId="7" borderId="13" xfId="1" applyNumberFormat="1" applyFont="1" applyFill="1" applyBorder="1" applyAlignment="1" applyProtection="1">
      <alignment horizontal="center" vertical="center"/>
    </xf>
    <xf numFmtId="1" fontId="10" fillId="7" borderId="13" xfId="1" applyNumberFormat="1" applyFont="1" applyFill="1" applyBorder="1" applyAlignment="1" applyProtection="1">
      <alignment vertical="center"/>
    </xf>
    <xf numFmtId="1" fontId="10" fillId="7" borderId="10" xfId="1" applyNumberFormat="1" applyFont="1" applyFill="1" applyBorder="1" applyAlignment="1" applyProtection="1">
      <alignment horizontal="center" vertical="center"/>
    </xf>
    <xf numFmtId="1" fontId="10" fillId="7" borderId="14" xfId="1" applyNumberFormat="1" applyFont="1" applyFill="1" applyBorder="1" applyAlignment="1" applyProtection="1">
      <alignment horizontal="center" vertical="center"/>
    </xf>
    <xf numFmtId="1" fontId="10" fillId="7" borderId="15" xfId="1" applyNumberFormat="1" applyFont="1" applyFill="1" applyBorder="1" applyAlignment="1" applyProtection="1">
      <alignment horizontal="center" vertical="center"/>
    </xf>
    <xf numFmtId="1" fontId="10" fillId="7" borderId="14" xfId="1" applyNumberFormat="1" applyFont="1" applyFill="1" applyBorder="1" applyAlignment="1" applyProtection="1">
      <alignment vertical="center"/>
    </xf>
    <xf numFmtId="0" fontId="2" fillId="7" borderId="6" xfId="1" applyFont="1" applyFill="1" applyBorder="1" applyAlignment="1" applyProtection="1">
      <alignment vertical="center"/>
    </xf>
    <xf numFmtId="0" fontId="10" fillId="7" borderId="2" xfId="1" applyFont="1" applyFill="1" applyBorder="1" applyAlignment="1" applyProtection="1">
      <alignment vertical="center"/>
    </xf>
    <xf numFmtId="0" fontId="10" fillId="7" borderId="3" xfId="1" applyFont="1" applyFill="1" applyBorder="1" applyAlignment="1" applyProtection="1">
      <alignment vertical="center"/>
    </xf>
    <xf numFmtId="0" fontId="10" fillId="7" borderId="4" xfId="1" applyFont="1" applyFill="1" applyBorder="1" applyAlignment="1" applyProtection="1">
      <alignment vertical="center"/>
    </xf>
    <xf numFmtId="0" fontId="10" fillId="7" borderId="6" xfId="1" applyFont="1" applyFill="1" applyBorder="1" applyAlignment="1" applyProtection="1">
      <alignment vertical="center"/>
    </xf>
    <xf numFmtId="0" fontId="23" fillId="4" borderId="5" xfId="1" applyFont="1" applyFill="1" applyBorder="1" applyProtection="1">
      <protection locked="0"/>
    </xf>
    <xf numFmtId="0" fontId="23" fillId="4" borderId="6" xfId="1" applyFont="1" applyFill="1" applyBorder="1" applyProtection="1">
      <protection locked="0"/>
    </xf>
    <xf numFmtId="0" fontId="10" fillId="5" borderId="2" xfId="1" applyFont="1" applyFill="1" applyBorder="1" applyAlignment="1" applyProtection="1">
      <alignment horizontal="center"/>
    </xf>
    <xf numFmtId="0" fontId="23" fillId="5" borderId="1" xfId="1" applyFont="1" applyFill="1" applyBorder="1" applyProtection="1">
      <protection locked="0"/>
    </xf>
    <xf numFmtId="0" fontId="23" fillId="5" borderId="3" xfId="1" applyFont="1" applyFill="1" applyBorder="1" applyProtection="1">
      <protection locked="0"/>
    </xf>
    <xf numFmtId="0" fontId="13" fillId="0" borderId="1" xfId="1" applyFont="1" applyBorder="1" applyAlignment="1">
      <alignment horizontal="centerContinuous"/>
    </xf>
    <xf numFmtId="0" fontId="13" fillId="3" borderId="1" xfId="1" applyFont="1" applyFill="1" applyBorder="1" applyAlignment="1">
      <alignment horizontal="centerContinuous"/>
    </xf>
    <xf numFmtId="0" fontId="13" fillId="0" borderId="5" xfId="1" applyFont="1" applyBorder="1" applyAlignment="1">
      <alignment horizontal="centerContinuous"/>
    </xf>
    <xf numFmtId="0" fontId="23" fillId="3" borderId="4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10" fillId="5" borderId="2" xfId="1" applyFont="1" applyFill="1" applyBorder="1" applyAlignment="1" applyProtection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4" fillId="0" borderId="0" xfId="1" applyFont="1"/>
    <xf numFmtId="14" fontId="8" fillId="9" borderId="0" xfId="1" applyNumberFormat="1" applyFont="1" applyFill="1" applyAlignment="1" applyProtection="1">
      <alignment horizontal="center"/>
      <protection locked="0"/>
    </xf>
    <xf numFmtId="14" fontId="8" fillId="9" borderId="2" xfId="1" applyNumberFormat="1" applyFont="1" applyFill="1" applyBorder="1" applyAlignment="1" applyProtection="1">
      <alignment horizontal="center"/>
      <protection locked="0"/>
    </xf>
    <xf numFmtId="0" fontId="2" fillId="3" borderId="0" xfId="1" applyFont="1" applyFill="1" applyBorder="1" applyAlignment="1" applyProtection="1">
      <alignment horizontal="center"/>
    </xf>
    <xf numFmtId="0" fontId="10" fillId="7" borderId="2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23" fillId="9" borderId="5" xfId="1" applyFont="1" applyFill="1" applyBorder="1"/>
    <xf numFmtId="0" fontId="23" fillId="9" borderId="6" xfId="1" applyFont="1" applyFill="1" applyBorder="1"/>
    <xf numFmtId="0" fontId="2" fillId="9" borderId="5" xfId="1" applyFont="1" applyFill="1" applyBorder="1"/>
    <xf numFmtId="0" fontId="2" fillId="9" borderId="6" xfId="1" applyFont="1" applyFill="1" applyBorder="1"/>
    <xf numFmtId="0" fontId="2" fillId="9" borderId="5" xfId="1" applyFont="1" applyFill="1" applyBorder="1" applyProtection="1"/>
    <xf numFmtId="14" fontId="8" fillId="9" borderId="4" xfId="1" applyNumberFormat="1" applyFont="1" applyFill="1" applyBorder="1" applyAlignment="1" applyProtection="1">
      <alignment horizontal="center"/>
      <protection locked="0"/>
    </xf>
    <xf numFmtId="0" fontId="13" fillId="3" borderId="0" xfId="1" applyFont="1" applyFill="1" applyBorder="1" applyProtection="1">
      <protection locked="0"/>
    </xf>
    <xf numFmtId="0" fontId="14" fillId="3" borderId="0" xfId="1" applyFont="1" applyFill="1" applyBorder="1" applyProtection="1">
      <protection locked="0"/>
    </xf>
    <xf numFmtId="0" fontId="25" fillId="3" borderId="0" xfId="1" applyFont="1" applyFill="1" applyBorder="1" applyAlignment="1" applyProtection="1">
      <alignment vertical="center"/>
      <protection locked="0"/>
    </xf>
    <xf numFmtId="0" fontId="21" fillId="7" borderId="1" xfId="1" applyFont="1" applyFill="1" applyBorder="1" applyAlignment="1" applyProtection="1">
      <alignment vertical="center"/>
    </xf>
    <xf numFmtId="0" fontId="21" fillId="7" borderId="9" xfId="1" applyFont="1" applyFill="1" applyBorder="1" applyAlignment="1" applyProtection="1">
      <alignment vertical="center"/>
    </xf>
    <xf numFmtId="0" fontId="21" fillId="7" borderId="10" xfId="1" applyFont="1" applyFill="1" applyBorder="1" applyAlignment="1" applyProtection="1">
      <alignment vertical="center"/>
    </xf>
    <xf numFmtId="0" fontId="5" fillId="3" borderId="13" xfId="1" applyFont="1" applyFill="1" applyBorder="1" applyAlignment="1">
      <alignment vertical="center"/>
    </xf>
    <xf numFmtId="0" fontId="12" fillId="3" borderId="4" xfId="1" applyFont="1" applyFill="1" applyBorder="1" applyProtection="1">
      <protection locked="0"/>
    </xf>
    <xf numFmtId="0" fontId="26" fillId="3" borderId="0" xfId="1" applyFont="1" applyFill="1" applyBorder="1" applyProtection="1">
      <protection locked="0"/>
    </xf>
    <xf numFmtId="0" fontId="26" fillId="0" borderId="0" xfId="1" applyFont="1"/>
    <xf numFmtId="0" fontId="28" fillId="0" borderId="0" xfId="1" applyFont="1"/>
    <xf numFmtId="0" fontId="2" fillId="3" borderId="2" xfId="1" applyFont="1" applyFill="1" applyBorder="1" applyAlignment="1" applyProtection="1">
      <alignment horizontal="center"/>
    </xf>
    <xf numFmtId="0" fontId="2" fillId="0" borderId="3" xfId="1" applyFont="1" applyBorder="1" applyAlignment="1" applyProtection="1">
      <alignment horizontal="right"/>
    </xf>
    <xf numFmtId="0" fontId="20" fillId="2" borderId="4" xfId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6" xfId="1" applyBorder="1" applyAlignment="1">
      <alignment horizontal="center"/>
    </xf>
  </cellXfs>
  <cellStyles count="2">
    <cellStyle name="Standard" xfId="0" builtinId="0"/>
    <cellStyle name="Standard_HOBBYR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1122590</xdr:colOff>
      <xdr:row>2</xdr:row>
      <xdr:rowOff>108858</xdr:rowOff>
    </xdr:from>
    <xdr:to>
      <xdr:col>14</xdr:col>
      <xdr:colOff>146958</xdr:colOff>
      <xdr:row>10</xdr:row>
      <xdr:rowOff>176894</xdr:rowOff>
    </xdr:to>
    <xdr:pic>
      <xdr:nvPicPr>
        <xdr:cNvPr id="5467" name="Bild 34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554" y="1279072"/>
          <a:ext cx="2140404" cy="2204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topLeftCell="A16" zoomScale="90" zoomScaleNormal="90" zoomScaleSheetLayoutView="70" workbookViewId="0">
      <selection activeCell="W47" sqref="W47"/>
    </sheetView>
  </sheetViews>
  <sheetFormatPr baseColWidth="10" defaultRowHeight="12.75"/>
  <cols>
    <col min="1" max="1" width="3.42578125" style="1" customWidth="1"/>
    <col min="2" max="2" width="14.85546875" style="1" customWidth="1"/>
    <col min="3" max="3" width="2.85546875" style="1" customWidth="1"/>
    <col min="4" max="4" width="1.42578125" style="1" customWidth="1"/>
    <col min="5" max="5" width="2.5703125" style="1" customWidth="1"/>
    <col min="6" max="6" width="22.85546875" style="1" customWidth="1"/>
    <col min="7" max="7" width="2.28515625" style="1" customWidth="1"/>
    <col min="8" max="8" width="22.7109375" style="1" customWidth="1"/>
    <col min="9" max="9" width="4.7109375" style="1" customWidth="1"/>
    <col min="10" max="10" width="2.5703125" style="1" customWidth="1"/>
    <col min="11" max="12" width="4.5703125" style="1" customWidth="1"/>
    <col min="13" max="13" width="3.5703125" style="1" customWidth="1"/>
    <col min="14" max="14" width="4.140625" style="1" customWidth="1"/>
    <col min="15" max="15" width="4" style="1" customWidth="1"/>
    <col min="16" max="16" width="3.85546875" style="1" bestFit="1" customWidth="1"/>
    <col min="17" max="17" width="4.28515625" style="1" customWidth="1"/>
    <col min="18" max="18" width="5" style="1" customWidth="1"/>
    <col min="19" max="19" width="3.85546875" style="1" customWidth="1"/>
    <col min="20" max="26" width="5.140625" style="1" customWidth="1"/>
    <col min="27" max="16384" width="11.42578125" style="1"/>
  </cols>
  <sheetData>
    <row r="1" spans="1:26" ht="73.5" customHeight="1">
      <c r="A1" s="161">
        <v>2019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04"/>
      <c r="V1" s="104"/>
      <c r="W1" s="104"/>
      <c r="X1" s="104"/>
      <c r="Y1" s="104"/>
      <c r="Z1" s="104"/>
    </row>
    <row r="2" spans="1:26" ht="18">
      <c r="A2" s="2" t="s">
        <v>0</v>
      </c>
      <c r="B2" s="3"/>
      <c r="C2" s="3"/>
      <c r="D2" s="4"/>
      <c r="E2" s="4"/>
      <c r="F2" s="5"/>
      <c r="G2" s="6"/>
      <c r="H2" s="7" t="s">
        <v>24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8"/>
    </row>
    <row r="3" spans="1:26" ht="30" customHeight="1">
      <c r="A3" s="65"/>
      <c r="B3" s="9"/>
      <c r="C3" s="9"/>
      <c r="D3" s="10"/>
      <c r="E3" s="10"/>
      <c r="F3" s="150" t="s">
        <v>1</v>
      </c>
      <c r="G3" s="11"/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54"/>
    </row>
    <row r="4" spans="1:26" ht="22.5" customHeight="1">
      <c r="A4" s="14"/>
      <c r="B4" s="14"/>
      <c r="C4" s="15"/>
      <c r="D4" s="98"/>
      <c r="E4" s="98">
        <f>1</f>
        <v>1</v>
      </c>
      <c r="F4" s="100" t="s">
        <v>37</v>
      </c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</row>
    <row r="5" spans="1:26" ht="22.5" customHeight="1">
      <c r="A5" s="148"/>
      <c r="B5" s="14"/>
      <c r="C5" s="15"/>
      <c r="D5" s="98"/>
      <c r="E5" s="98">
        <f>2</f>
        <v>2</v>
      </c>
      <c r="F5" s="100" t="s">
        <v>38</v>
      </c>
      <c r="G5" s="17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</row>
    <row r="6" spans="1:26" ht="22.5" customHeight="1">
      <c r="A6" s="149"/>
      <c r="B6" s="20"/>
      <c r="C6" s="15"/>
      <c r="D6" s="98"/>
      <c r="E6" s="98">
        <f>3</f>
        <v>3</v>
      </c>
      <c r="F6" s="100" t="s">
        <v>39</v>
      </c>
      <c r="G6" s="17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19"/>
    </row>
    <row r="7" spans="1:26" ht="22.5" customHeight="1">
      <c r="A7" s="20"/>
      <c r="B7" s="21"/>
      <c r="C7" s="22"/>
      <c r="D7" s="98"/>
      <c r="E7" s="98">
        <f>4</f>
        <v>4</v>
      </c>
      <c r="F7" s="99" t="s">
        <v>40</v>
      </c>
      <c r="G7" s="17"/>
      <c r="H7" s="18"/>
      <c r="I7" s="18"/>
      <c r="J7" s="18"/>
      <c r="K7" s="18"/>
      <c r="L7" s="19"/>
      <c r="M7" s="19"/>
      <c r="N7" s="19"/>
      <c r="O7" s="19"/>
      <c r="P7" s="19"/>
      <c r="Q7" s="19"/>
      <c r="R7" s="19"/>
      <c r="S7" s="19"/>
      <c r="T7" s="19"/>
    </row>
    <row r="8" spans="1:26" ht="15.75">
      <c r="A8" s="20"/>
      <c r="B8" s="21"/>
      <c r="C8" s="22"/>
      <c r="D8" s="23"/>
      <c r="E8" s="24" t="s">
        <v>2</v>
      </c>
      <c r="F8" s="25" t="s">
        <v>2</v>
      </c>
      <c r="G8" s="26"/>
      <c r="H8" s="18"/>
      <c r="I8" s="27"/>
      <c r="J8" s="18"/>
      <c r="K8" s="18"/>
      <c r="L8" s="19"/>
      <c r="M8" s="19"/>
      <c r="N8" s="19"/>
      <c r="O8" s="19"/>
      <c r="P8" s="19"/>
      <c r="Q8" s="28"/>
      <c r="R8" s="19"/>
      <c r="S8" s="19"/>
      <c r="T8" s="19"/>
    </row>
    <row r="9" spans="1:26" ht="15.75">
      <c r="A9" s="20"/>
      <c r="B9" s="21"/>
      <c r="C9" s="22"/>
      <c r="D9" s="23"/>
      <c r="E9" s="24" t="s">
        <v>2</v>
      </c>
      <c r="F9" s="25" t="s">
        <v>2</v>
      </c>
      <c r="G9" s="26"/>
      <c r="H9" s="18"/>
      <c r="I9" s="27"/>
      <c r="J9" s="18"/>
      <c r="K9" s="18"/>
      <c r="L9" s="19"/>
      <c r="M9" s="19"/>
      <c r="N9" s="19"/>
      <c r="O9" s="19"/>
      <c r="P9" s="19"/>
      <c r="Q9" s="28"/>
      <c r="R9" s="19"/>
      <c r="S9" s="19"/>
      <c r="T9" s="19"/>
    </row>
    <row r="10" spans="1:26" ht="15.75">
      <c r="A10" s="20"/>
      <c r="B10" s="20"/>
      <c r="C10" s="156" t="s">
        <v>3</v>
      </c>
      <c r="D10" s="23"/>
      <c r="E10" s="24"/>
      <c r="F10" s="16"/>
      <c r="G10" s="26"/>
      <c r="H10" s="18"/>
      <c r="I10" s="27"/>
      <c r="J10" s="18"/>
      <c r="K10" s="18"/>
      <c r="L10" s="19"/>
      <c r="M10" s="19"/>
      <c r="N10" s="19"/>
      <c r="O10" s="19"/>
      <c r="P10" s="19"/>
      <c r="Q10" s="28"/>
      <c r="R10" s="19"/>
      <c r="S10" s="19"/>
      <c r="T10" s="19"/>
    </row>
    <row r="11" spans="1:26" ht="15.75">
      <c r="A11" s="29"/>
      <c r="B11" s="29"/>
      <c r="C11" s="29"/>
      <c r="D11" s="23"/>
      <c r="E11" s="24"/>
      <c r="F11" s="16"/>
      <c r="G11" s="26"/>
      <c r="H11" s="18"/>
      <c r="I11" s="27"/>
      <c r="J11" s="18"/>
      <c r="K11" s="18"/>
      <c r="L11" s="19"/>
      <c r="M11" s="19"/>
      <c r="N11" s="19"/>
      <c r="O11" s="19"/>
      <c r="P11" s="19"/>
      <c r="Q11" s="28"/>
      <c r="R11" s="19"/>
      <c r="S11" s="19"/>
      <c r="T11" s="155"/>
    </row>
    <row r="12" spans="1:26" ht="15">
      <c r="A12" s="30" t="s">
        <v>4</v>
      </c>
      <c r="B12" s="31" t="s">
        <v>5</v>
      </c>
      <c r="C12" s="32" t="s">
        <v>6</v>
      </c>
      <c r="D12" s="32"/>
      <c r="E12" s="32"/>
      <c r="F12" s="32" t="s">
        <v>7</v>
      </c>
      <c r="G12" s="31"/>
      <c r="H12" s="33" t="s">
        <v>8</v>
      </c>
      <c r="I12" s="34"/>
      <c r="J12" s="35"/>
      <c r="K12" s="35"/>
      <c r="L12" s="36" t="s">
        <v>9</v>
      </c>
      <c r="M12" s="37"/>
      <c r="N12" s="37"/>
      <c r="O12" s="37"/>
      <c r="P12" s="37"/>
      <c r="Q12" s="37"/>
      <c r="R12" s="37"/>
      <c r="S12" s="38"/>
      <c r="T12" s="39"/>
    </row>
    <row r="13" spans="1:26" ht="15">
      <c r="A13" s="40"/>
      <c r="B13" s="41"/>
      <c r="C13" s="40"/>
      <c r="D13" s="40"/>
      <c r="E13" s="40"/>
      <c r="F13" s="40"/>
      <c r="G13" s="41"/>
      <c r="H13" s="42"/>
      <c r="I13" s="130" t="s">
        <v>10</v>
      </c>
      <c r="J13" s="43"/>
      <c r="K13" s="43"/>
      <c r="L13" s="128" t="s">
        <v>11</v>
      </c>
      <c r="M13" s="37"/>
      <c r="N13" s="39"/>
      <c r="O13" s="128" t="s">
        <v>12</v>
      </c>
      <c r="P13" s="37"/>
      <c r="Q13" s="39"/>
      <c r="R13" s="129" t="s">
        <v>13</v>
      </c>
      <c r="S13" s="38"/>
      <c r="T13" s="44"/>
    </row>
    <row r="14" spans="1:26" ht="15">
      <c r="A14" s="45">
        <f>1</f>
        <v>1</v>
      </c>
      <c r="B14" s="147">
        <v>43651</v>
      </c>
      <c r="C14" s="46">
        <f>1</f>
        <v>1</v>
      </c>
      <c r="D14" s="46" t="s">
        <v>14</v>
      </c>
      <c r="E14" s="47">
        <f>2</f>
        <v>2</v>
      </c>
      <c r="F14" s="48" t="str">
        <f>IF(C14=1,$F$4,(IF(C14=2,$F$5,(IF(C14=3,$F$6,)))))</f>
        <v>TC Hartenrod</v>
      </c>
      <c r="G14" s="49" t="s">
        <v>15</v>
      </c>
      <c r="H14" s="48" t="str">
        <f>IF(E14=1,$F$4,(IF(E14=2,$F$5,(IF(E14=3,$F$6,)))))</f>
        <v>TC Greifenstein</v>
      </c>
      <c r="I14" s="50" t="str">
        <f>IF(L14&gt;=3,"2",IF(L14&gt;2,"0",IF(L14=2,"1",)))</f>
        <v>2</v>
      </c>
      <c r="J14" s="159" t="s">
        <v>15</v>
      </c>
      <c r="K14" s="160">
        <f>IF(N14&gt;=3,"2",IF(N14&gt;2,"0",IF(N14=2,"1",)))</f>
        <v>0</v>
      </c>
      <c r="L14" s="51">
        <v>3</v>
      </c>
      <c r="M14" s="132"/>
      <c r="N14" s="53">
        <v>1</v>
      </c>
      <c r="O14" s="146">
        <v>7</v>
      </c>
      <c r="P14" s="132" t="s">
        <v>15</v>
      </c>
      <c r="Q14" s="145">
        <v>2</v>
      </c>
      <c r="R14" s="144">
        <v>45</v>
      </c>
      <c r="S14" s="132" t="s">
        <v>15</v>
      </c>
      <c r="T14" s="145">
        <v>22</v>
      </c>
    </row>
    <row r="15" spans="1:26" ht="15">
      <c r="A15" s="45">
        <v>1</v>
      </c>
      <c r="B15" s="137">
        <v>43651</v>
      </c>
      <c r="C15" s="46">
        <f>4</f>
        <v>4</v>
      </c>
      <c r="D15" s="46" t="s">
        <v>14</v>
      </c>
      <c r="E15" s="46">
        <f>3</f>
        <v>3</v>
      </c>
      <c r="F15" s="48" t="str">
        <f>IF(C15=1,$F$4,(IF(C15=2,$F$5,(IF(C15=3,$F$6,(IF(C15=4,$F$7,)))))))</f>
        <v>TC Oberscheld</v>
      </c>
      <c r="G15" s="49" t="s">
        <v>15</v>
      </c>
      <c r="H15" s="48" t="str">
        <f>IF(E15=1,$F$4,(IF(E15=2,$F$5,(IF(E15=3,$F$6,(IF(E15=4,$F$7,)))))))</f>
        <v>TC BW Allendorf</v>
      </c>
      <c r="I15" s="50">
        <f>IF(L15&gt;=3,"2",IF(L15&gt;2,"0",IF(L15=2,"1",)))</f>
        <v>0</v>
      </c>
      <c r="J15" s="159" t="s">
        <v>15</v>
      </c>
      <c r="K15" s="160" t="str">
        <f>IF(N15&gt;=3,"2",IF(N15&gt;2,"0",IF(N15=2,"1",)))</f>
        <v>2</v>
      </c>
      <c r="L15" s="55">
        <v>1</v>
      </c>
      <c r="M15" s="132" t="s">
        <v>15</v>
      </c>
      <c r="N15" s="53">
        <v>3</v>
      </c>
      <c r="O15" s="144">
        <v>2</v>
      </c>
      <c r="P15" s="132" t="s">
        <v>15</v>
      </c>
      <c r="Q15" s="145">
        <v>6</v>
      </c>
      <c r="R15" s="144">
        <v>21</v>
      </c>
      <c r="S15" s="132" t="s">
        <v>15</v>
      </c>
      <c r="T15" s="145">
        <v>42</v>
      </c>
    </row>
    <row r="16" spans="1:26" ht="15">
      <c r="A16" s="56" t="s">
        <v>2</v>
      </c>
      <c r="B16" s="57"/>
      <c r="C16" s="58" t="s">
        <v>2</v>
      </c>
      <c r="D16" s="58" t="s">
        <v>2</v>
      </c>
      <c r="E16" s="58" t="s">
        <v>2</v>
      </c>
      <c r="F16" s="58" t="s">
        <v>2</v>
      </c>
      <c r="G16" s="59" t="s">
        <v>2</v>
      </c>
      <c r="H16" s="58" t="s">
        <v>2</v>
      </c>
      <c r="I16" s="60"/>
      <c r="J16" s="61"/>
      <c r="K16" s="62"/>
      <c r="L16" s="63"/>
      <c r="M16" s="61"/>
      <c r="N16" s="64"/>
      <c r="O16" s="63"/>
      <c r="P16" s="61"/>
      <c r="Q16" s="64"/>
      <c r="R16" s="63"/>
      <c r="S16" s="61"/>
      <c r="T16" s="64"/>
    </row>
    <row r="17" spans="1:20" ht="15">
      <c r="A17" s="45">
        <v>2</v>
      </c>
      <c r="B17" s="138">
        <v>43658</v>
      </c>
      <c r="C17" s="46">
        <f>3</f>
        <v>3</v>
      </c>
      <c r="D17" s="46" t="s">
        <v>14</v>
      </c>
      <c r="E17" s="46">
        <f>1</f>
        <v>1</v>
      </c>
      <c r="F17" s="48" t="str">
        <f>IF(C17=1,$F$4,(IF(C17=2,$F$5,(IF(C17=3,$F$6,(IF(C17=4,$F$7,)))))))</f>
        <v>TC BW Allendorf</v>
      </c>
      <c r="G17" s="49" t="s">
        <v>15</v>
      </c>
      <c r="H17" s="48" t="str">
        <f>IF(E17=1,$F$4,(IF(E17=2,$F$5,(IF(E17=3,$F$6,(IF(E17=4,$F$7,)))))))</f>
        <v>TC Hartenrod</v>
      </c>
      <c r="I17" s="50">
        <f>IF(L17&gt;=3,"2",IF(L17&gt;2,"0",IF(L17=2,"1",)))</f>
        <v>0</v>
      </c>
      <c r="J17" s="159" t="s">
        <v>15</v>
      </c>
      <c r="K17" s="160" t="str">
        <f>IF(N17&gt;=3,"2",IF(N17&gt;2,"0",IF(N17=2,"1",)))</f>
        <v>2</v>
      </c>
      <c r="L17" s="55">
        <v>1</v>
      </c>
      <c r="M17" s="132" t="s">
        <v>15</v>
      </c>
      <c r="N17" s="53">
        <v>3</v>
      </c>
      <c r="O17" s="144">
        <v>4</v>
      </c>
      <c r="P17" s="132" t="s">
        <v>15</v>
      </c>
      <c r="Q17" s="145">
        <v>6</v>
      </c>
      <c r="R17" s="144">
        <v>31</v>
      </c>
      <c r="S17" s="132" t="s">
        <v>15</v>
      </c>
      <c r="T17" s="145">
        <v>45</v>
      </c>
    </row>
    <row r="18" spans="1:20" ht="15">
      <c r="A18" s="45">
        <v>2</v>
      </c>
      <c r="B18" s="137">
        <v>43658</v>
      </c>
      <c r="C18" s="46">
        <f>2</f>
        <v>2</v>
      </c>
      <c r="D18" s="46" t="s">
        <v>14</v>
      </c>
      <c r="E18" s="46">
        <f>4</f>
        <v>4</v>
      </c>
      <c r="F18" s="48" t="str">
        <f>IF(C18=1,$F$4,(IF(C18=2,$F$5,(IF(C18=3,$F$6,(IF(C18=4,$F$7,)))))))</f>
        <v>TC Greifenstein</v>
      </c>
      <c r="G18" s="49" t="s">
        <v>15</v>
      </c>
      <c r="H18" s="48" t="str">
        <f>IF(E18=1,$F$4,(IF(E18=2,$F$5,(IF(E18=3,$F$6,(IF(E18=4,$F$7,)))))))</f>
        <v>TC Oberscheld</v>
      </c>
      <c r="I18" s="50" t="str">
        <f>IF(L18&gt;=3,"2",IF(L18&gt;2,"0",IF(L18=2,"1",)))</f>
        <v>2</v>
      </c>
      <c r="J18" s="159" t="s">
        <v>15</v>
      </c>
      <c r="K18" s="160">
        <f>IF(N18&gt;=3,"2",IF(N18&gt;2,"0",IF(N18=2,"1",)))</f>
        <v>0</v>
      </c>
      <c r="L18" s="55">
        <v>4</v>
      </c>
      <c r="M18" s="132" t="s">
        <v>15</v>
      </c>
      <c r="N18" s="53">
        <v>0</v>
      </c>
      <c r="O18" s="144">
        <v>8</v>
      </c>
      <c r="P18" s="132" t="s">
        <v>15</v>
      </c>
      <c r="Q18" s="145">
        <v>0</v>
      </c>
      <c r="R18" s="144">
        <v>48</v>
      </c>
      <c r="S18" s="132" t="s">
        <v>15</v>
      </c>
      <c r="T18" s="145">
        <v>13</v>
      </c>
    </row>
    <row r="19" spans="1:20" ht="15">
      <c r="A19" s="56" t="s">
        <v>2</v>
      </c>
      <c r="B19" s="57"/>
      <c r="C19" s="58" t="s">
        <v>2</v>
      </c>
      <c r="D19" s="58" t="s">
        <v>2</v>
      </c>
      <c r="E19" s="58" t="s">
        <v>2</v>
      </c>
      <c r="F19" s="66" t="s">
        <v>2</v>
      </c>
      <c r="G19" s="67" t="s">
        <v>2</v>
      </c>
      <c r="H19" s="66" t="s">
        <v>2</v>
      </c>
      <c r="I19" s="60"/>
      <c r="J19" s="61"/>
      <c r="K19" s="62"/>
      <c r="L19" s="63"/>
      <c r="M19" s="61"/>
      <c r="N19" s="64"/>
      <c r="O19" s="63"/>
      <c r="P19" s="61"/>
      <c r="Q19" s="64"/>
      <c r="R19" s="63"/>
      <c r="S19" s="61"/>
      <c r="T19" s="64"/>
    </row>
    <row r="20" spans="1:20" ht="15">
      <c r="A20" s="45">
        <v>3</v>
      </c>
      <c r="B20" s="137">
        <v>43665</v>
      </c>
      <c r="C20" s="46">
        <f>1</f>
        <v>1</v>
      </c>
      <c r="D20" s="46" t="s">
        <v>14</v>
      </c>
      <c r="E20" s="46">
        <f>4</f>
        <v>4</v>
      </c>
      <c r="F20" s="48" t="str">
        <f>IF(C20=1,$F$4,(IF(C20=2,$F$5,(IF(C20=3,$F$6,(IF(C20=4,$F$7,)))))))</f>
        <v>TC Hartenrod</v>
      </c>
      <c r="G20" s="49" t="s">
        <v>15</v>
      </c>
      <c r="H20" s="48" t="str">
        <f>IF(E20=1,$F$4,(IF(E20=2,$F$5,(IF(E20=3,$F$6,(IF(E20=4,$F$7,)))))))</f>
        <v>TC Oberscheld</v>
      </c>
      <c r="I20" s="50" t="str">
        <f>IF(L20&gt;=3,"2",IF(L20&gt;2,"0",IF(L20=2,"1",)))</f>
        <v>2</v>
      </c>
      <c r="J20" s="159" t="s">
        <v>15</v>
      </c>
      <c r="K20" s="160">
        <f>IF(N20&gt;=3,"2",IF(N20&gt;2,"0",IF(N20=2,"1",)))</f>
        <v>0</v>
      </c>
      <c r="L20" s="55">
        <v>3</v>
      </c>
      <c r="M20" s="132" t="s">
        <v>15</v>
      </c>
      <c r="N20" s="53">
        <v>1</v>
      </c>
      <c r="O20" s="144">
        <v>6</v>
      </c>
      <c r="P20" s="132" t="s">
        <v>15</v>
      </c>
      <c r="Q20" s="145">
        <v>2</v>
      </c>
      <c r="R20" s="144">
        <v>44</v>
      </c>
      <c r="S20" s="132" t="s">
        <v>25</v>
      </c>
      <c r="T20" s="145">
        <v>24</v>
      </c>
    </row>
    <row r="21" spans="1:20" ht="15">
      <c r="A21" s="45">
        <v>3</v>
      </c>
      <c r="B21" s="137">
        <v>43665</v>
      </c>
      <c r="C21" s="46">
        <f>2</f>
        <v>2</v>
      </c>
      <c r="D21" s="46" t="s">
        <v>14</v>
      </c>
      <c r="E21" s="46">
        <f>3</f>
        <v>3</v>
      </c>
      <c r="F21" s="48" t="str">
        <f>IF(C21=1,$F$4,(IF(C21=2,$F$5,(IF(C21=3,$F$6,(IF(C21=4,$F$7,)))))))</f>
        <v>TC Greifenstein</v>
      </c>
      <c r="G21" s="49" t="s">
        <v>15</v>
      </c>
      <c r="H21" s="48" t="str">
        <f>IF(E21=1,$F$4,(IF(E21=2,$F$5,(IF(E21=3,$F$6,(IF(E21=4,$F$7,)))))))</f>
        <v>TC BW Allendorf</v>
      </c>
      <c r="I21" s="50" t="str">
        <f>IF(L21&gt;=3,"2",IF(L21&gt;2,"0",IF(L21=2,"1",)))</f>
        <v>2</v>
      </c>
      <c r="J21" s="159" t="s">
        <v>15</v>
      </c>
      <c r="K21" s="160">
        <f>IF(N21&gt;=3,"2",IF(N21&gt;2,"0",IF(N21=2,"1",)))</f>
        <v>0</v>
      </c>
      <c r="L21" s="55">
        <v>3</v>
      </c>
      <c r="M21" s="132" t="s">
        <v>15</v>
      </c>
      <c r="N21" s="53">
        <v>1</v>
      </c>
      <c r="O21" s="144">
        <v>6</v>
      </c>
      <c r="P21" s="132" t="s">
        <v>15</v>
      </c>
      <c r="Q21" s="145">
        <v>3</v>
      </c>
      <c r="R21" s="144">
        <v>36</v>
      </c>
      <c r="S21" s="132" t="s">
        <v>15</v>
      </c>
      <c r="T21" s="145">
        <v>30</v>
      </c>
    </row>
    <row r="22" spans="1:20" ht="15">
      <c r="A22" s="56"/>
      <c r="B22" s="57"/>
      <c r="C22" s="58"/>
      <c r="D22" s="58"/>
      <c r="E22" s="58"/>
      <c r="F22" s="58"/>
      <c r="G22" s="59"/>
      <c r="H22" s="58" t="s">
        <v>2</v>
      </c>
      <c r="I22" s="68"/>
      <c r="J22" s="139"/>
      <c r="K22" s="69"/>
      <c r="L22" s="52"/>
      <c r="M22" s="132"/>
      <c r="N22" s="52"/>
      <c r="O22" s="52"/>
      <c r="P22" s="132"/>
      <c r="Q22" s="52"/>
      <c r="R22" s="52"/>
      <c r="S22" s="132"/>
      <c r="T22" s="54"/>
    </row>
    <row r="23" spans="1:20" ht="21.75" customHeight="1">
      <c r="A23" s="70"/>
      <c r="B23" s="71"/>
      <c r="C23" s="72"/>
      <c r="D23" s="73"/>
      <c r="E23" s="73"/>
      <c r="F23" s="74"/>
      <c r="G23" s="75" t="s">
        <v>16</v>
      </c>
      <c r="H23" s="118" t="str">
        <f>$F$20</f>
        <v>TC Hartenrod</v>
      </c>
      <c r="I23" s="119">
        <f>$I$14+$I$20+$K$17</f>
        <v>6</v>
      </c>
      <c r="J23" s="140" t="s">
        <v>15</v>
      </c>
      <c r="K23" s="120">
        <f>$K$14+$I$17+$K$20</f>
        <v>0</v>
      </c>
      <c r="L23" s="121">
        <f>$L$14+$N$17+$L$20</f>
        <v>9</v>
      </c>
      <c r="M23" s="141" t="s">
        <v>15</v>
      </c>
      <c r="N23" s="122">
        <f>$N$14+$L$17+$N$20</f>
        <v>3</v>
      </c>
      <c r="O23" s="121">
        <f>$O$14+$Q$17+$O$20</f>
        <v>19</v>
      </c>
      <c r="P23" s="141" t="s">
        <v>15</v>
      </c>
      <c r="Q23" s="122">
        <f>$Q$14+$O$17+$Q$20</f>
        <v>8</v>
      </c>
      <c r="R23" s="121">
        <f>$R$14+$T$17+$R$20</f>
        <v>134</v>
      </c>
      <c r="S23" s="141" t="s">
        <v>15</v>
      </c>
      <c r="T23" s="122">
        <f>$T$14+$R$17+$T$20</f>
        <v>77</v>
      </c>
    </row>
    <row r="24" spans="1:20" ht="21.75" customHeight="1">
      <c r="A24" s="76"/>
      <c r="B24" s="77"/>
      <c r="C24" s="15"/>
      <c r="D24" s="73"/>
      <c r="E24" s="73"/>
      <c r="F24" s="74"/>
      <c r="G24" s="75" t="s">
        <v>17</v>
      </c>
      <c r="H24" s="118" t="str">
        <f>$F$21</f>
        <v>TC Greifenstein</v>
      </c>
      <c r="I24" s="121">
        <f>$I$18+$I$21+$K$14</f>
        <v>4</v>
      </c>
      <c r="J24" s="141" t="s">
        <v>15</v>
      </c>
      <c r="K24" s="122">
        <f>$I$14+$K$18+$K$21</f>
        <v>2</v>
      </c>
      <c r="L24" s="121">
        <f>$N$14+$L$18+$L$21</f>
        <v>8</v>
      </c>
      <c r="M24" s="141" t="s">
        <v>15</v>
      </c>
      <c r="N24" s="122">
        <f>$L$14+$N$18+$N$21</f>
        <v>4</v>
      </c>
      <c r="O24" s="121">
        <f>$O$18+$O$21+$Q$14</f>
        <v>16</v>
      </c>
      <c r="P24" s="141" t="s">
        <v>15</v>
      </c>
      <c r="Q24" s="122">
        <f>$O$14+$Q$18+$Q$21</f>
        <v>10</v>
      </c>
      <c r="R24" s="121">
        <f>$R$18+$R$21+$T$14</f>
        <v>106</v>
      </c>
      <c r="S24" s="141" t="s">
        <v>15</v>
      </c>
      <c r="T24" s="122">
        <f>$R$14+$T$18+$T$21</f>
        <v>88</v>
      </c>
    </row>
    <row r="25" spans="1:20" ht="21.75" customHeight="1">
      <c r="A25" s="76"/>
      <c r="B25" s="77"/>
      <c r="C25" s="15"/>
      <c r="D25" s="78"/>
      <c r="E25" s="78"/>
      <c r="F25" s="78" t="s">
        <v>2</v>
      </c>
      <c r="G25" s="75" t="s">
        <v>18</v>
      </c>
      <c r="H25" s="118" t="str">
        <f>$H$21</f>
        <v>TC BW Allendorf</v>
      </c>
      <c r="I25" s="121">
        <f>$K$15+$I$17+$K$21</f>
        <v>2</v>
      </c>
      <c r="J25" s="141" t="s">
        <v>15</v>
      </c>
      <c r="K25" s="122">
        <f>$I$15+$K$17+$I$21</f>
        <v>4</v>
      </c>
      <c r="L25" s="121">
        <f>$N$15+$L$17+$N$21</f>
        <v>5</v>
      </c>
      <c r="M25" s="141" t="s">
        <v>15</v>
      </c>
      <c r="N25" s="122">
        <f>$L$15+$N$17+$L$21</f>
        <v>7</v>
      </c>
      <c r="O25" s="121">
        <f>$Q$15+$O$17+$Q$21</f>
        <v>13</v>
      </c>
      <c r="P25" s="141" t="s">
        <v>15</v>
      </c>
      <c r="Q25" s="122">
        <f>$O$15+$Q$17+$O$21</f>
        <v>14</v>
      </c>
      <c r="R25" s="121">
        <f>$T$15+$R$17+$T$21</f>
        <v>103</v>
      </c>
      <c r="S25" s="141" t="s">
        <v>15</v>
      </c>
      <c r="T25" s="122">
        <f>$R$15+$T$17+$R$21</f>
        <v>102</v>
      </c>
    </row>
    <row r="26" spans="1:20" ht="21.75" customHeight="1">
      <c r="A26" s="76"/>
      <c r="B26" s="77"/>
      <c r="C26" s="15"/>
      <c r="D26" s="79"/>
      <c r="E26" s="79"/>
      <c r="F26" s="80"/>
      <c r="G26" s="75" t="s">
        <v>19</v>
      </c>
      <c r="H26" s="118" t="str">
        <f>$H$20</f>
        <v>TC Oberscheld</v>
      </c>
      <c r="I26" s="121">
        <f>$I$15+$K$18+$K$20</f>
        <v>0</v>
      </c>
      <c r="J26" s="141" t="s">
        <v>15</v>
      </c>
      <c r="K26" s="122">
        <f>$K$15+$I$18+$I$20</f>
        <v>6</v>
      </c>
      <c r="L26" s="121">
        <f>$L$15+$N$18+$N$20</f>
        <v>2</v>
      </c>
      <c r="M26" s="141" t="s">
        <v>15</v>
      </c>
      <c r="N26" s="122">
        <f>$N$15+$L$18+$L$20</f>
        <v>10</v>
      </c>
      <c r="O26" s="121">
        <f>$O$15+$Q$18+$Q$20</f>
        <v>4</v>
      </c>
      <c r="P26" s="141" t="s">
        <v>15</v>
      </c>
      <c r="Q26" s="122">
        <f>$Q$15+$O$18+$O$20</f>
        <v>20</v>
      </c>
      <c r="R26" s="121">
        <f>$R$15+$T$18+$T$20</f>
        <v>58</v>
      </c>
      <c r="S26" s="141" t="s">
        <v>15</v>
      </c>
      <c r="T26" s="122">
        <f>$T$15+$R$18+$R$20</f>
        <v>134</v>
      </c>
    </row>
    <row r="27" spans="1:20">
      <c r="D27" s="79"/>
      <c r="E27" s="79"/>
      <c r="F27" s="80"/>
      <c r="G27" s="81"/>
      <c r="H27" s="80"/>
      <c r="I27" s="82"/>
      <c r="J27" s="83"/>
      <c r="K27" s="82"/>
      <c r="L27" s="84"/>
      <c r="M27" s="83"/>
      <c r="N27" s="84"/>
      <c r="O27" s="85"/>
      <c r="P27" s="86"/>
      <c r="Q27" s="85"/>
      <c r="R27" s="85"/>
      <c r="S27" s="86"/>
      <c r="T27" s="85"/>
    </row>
    <row r="28" spans="1:20" ht="15">
      <c r="C28" s="157" t="s">
        <v>20</v>
      </c>
      <c r="D28" s="79"/>
      <c r="E28" s="79"/>
      <c r="F28" s="80"/>
      <c r="G28" s="81"/>
      <c r="H28" s="80"/>
      <c r="I28" s="82"/>
      <c r="J28" s="83"/>
      <c r="K28" s="82"/>
      <c r="L28" s="84"/>
      <c r="M28" s="83"/>
      <c r="N28" s="84"/>
      <c r="O28" s="85"/>
      <c r="P28" s="86"/>
      <c r="Q28" s="85"/>
      <c r="R28" s="85"/>
      <c r="S28" s="86"/>
      <c r="T28" s="85"/>
    </row>
    <row r="29" spans="1:20">
      <c r="D29" s="79"/>
      <c r="E29" s="79"/>
      <c r="F29" s="80"/>
      <c r="G29" s="81"/>
      <c r="H29" s="80"/>
      <c r="I29" s="82"/>
      <c r="J29" s="83"/>
      <c r="K29" s="82"/>
      <c r="L29" s="84"/>
      <c r="M29" s="83"/>
      <c r="N29" s="84"/>
      <c r="O29" s="85"/>
      <c r="P29" s="86"/>
      <c r="Q29" s="85"/>
      <c r="R29" s="85"/>
      <c r="S29" s="86"/>
      <c r="T29" s="85"/>
    </row>
    <row r="30" spans="1:20" ht="14.25">
      <c r="A30" s="30" t="s">
        <v>4</v>
      </c>
      <c r="B30" s="31" t="s">
        <v>5</v>
      </c>
      <c r="C30" s="32" t="s">
        <v>6</v>
      </c>
      <c r="D30" s="32"/>
      <c r="E30" s="32"/>
      <c r="F30" s="32" t="s">
        <v>7</v>
      </c>
      <c r="G30" s="31"/>
      <c r="H30" s="33" t="s">
        <v>8</v>
      </c>
      <c r="I30" s="162" t="s">
        <v>10</v>
      </c>
      <c r="J30" s="163"/>
      <c r="K30" s="164"/>
      <c r="L30" s="128" t="s">
        <v>11</v>
      </c>
      <c r="M30" s="37"/>
      <c r="N30" s="39"/>
      <c r="O30" s="128" t="s">
        <v>12</v>
      </c>
      <c r="P30" s="37"/>
      <c r="Q30" s="39"/>
      <c r="R30" s="129" t="s">
        <v>13</v>
      </c>
      <c r="S30" s="38"/>
      <c r="T30" s="44"/>
    </row>
    <row r="31" spans="1:20" ht="15">
      <c r="A31" s="45">
        <f>1</f>
        <v>1</v>
      </c>
      <c r="B31" s="138">
        <v>43672</v>
      </c>
      <c r="C31" s="46">
        <v>2</v>
      </c>
      <c r="D31" s="46" t="s">
        <v>14</v>
      </c>
      <c r="E31" s="47">
        <v>1</v>
      </c>
      <c r="F31" s="48" t="str">
        <f>IF(C31=1,$F$4,(IF(C31=2,$F$5,(IF(C31=3,$F$6,)))))</f>
        <v>TC Greifenstein</v>
      </c>
      <c r="G31" s="49" t="s">
        <v>15</v>
      </c>
      <c r="H31" s="48" t="str">
        <f>IF(E31=1,$F$4,(IF(E31=2,$F$5,(IF(E31=3,$F$6,)))))</f>
        <v>TC Hartenrod</v>
      </c>
      <c r="I31" s="50">
        <f>IF(L31&gt;=3,"2",IF(L31&gt;2,"0",IF(L31=2,"1",)))</f>
        <v>0</v>
      </c>
      <c r="J31" s="159" t="s">
        <v>15</v>
      </c>
      <c r="K31" s="160" t="str">
        <f>IF(N31&gt;=3,"2",IF(N31&gt;2,"0",IF(N31=2,"1",)))</f>
        <v>2</v>
      </c>
      <c r="L31" s="51">
        <v>1</v>
      </c>
      <c r="M31" s="132"/>
      <c r="N31" s="53">
        <v>3</v>
      </c>
      <c r="O31" s="146">
        <v>3</v>
      </c>
      <c r="P31" s="132" t="s">
        <v>15</v>
      </c>
      <c r="Q31" s="145">
        <v>7</v>
      </c>
      <c r="R31" s="144">
        <v>19</v>
      </c>
      <c r="S31" s="132" t="s">
        <v>15</v>
      </c>
      <c r="T31" s="145">
        <v>45</v>
      </c>
    </row>
    <row r="32" spans="1:20" ht="15">
      <c r="A32" s="45">
        <v>1</v>
      </c>
      <c r="B32" s="137">
        <v>43672</v>
      </c>
      <c r="C32" s="46">
        <v>3</v>
      </c>
      <c r="D32" s="46" t="s">
        <v>14</v>
      </c>
      <c r="E32" s="46">
        <v>4</v>
      </c>
      <c r="F32" s="48" t="str">
        <f>IF(C32=1,$F$4,(IF(C32=2,$F$5,(IF(C32=3,$F$6,(IF(C32=4,$F$7,)))))))</f>
        <v>TC BW Allendorf</v>
      </c>
      <c r="G32" s="49" t="s">
        <v>15</v>
      </c>
      <c r="H32" s="48" t="str">
        <f>IF(E32=1,$F$4,(IF(E32=2,$F$5,(IF(E32=3,$F$6,(IF(E32=4,$F$7,)))))))</f>
        <v>TC Oberscheld</v>
      </c>
      <c r="I32" s="50" t="str">
        <f>IF(L32&gt;=3,"2",IF(L32&gt;2,"0",IF(L32=2,"1",)))</f>
        <v>1</v>
      </c>
      <c r="J32" s="159" t="s">
        <v>15</v>
      </c>
      <c r="K32" s="160" t="str">
        <f>IF(N32&gt;=3,"2",IF(N32&gt;2,"0",IF(N32=2,"1",)))</f>
        <v>1</v>
      </c>
      <c r="L32" s="55">
        <v>2</v>
      </c>
      <c r="M32" s="132" t="s">
        <v>15</v>
      </c>
      <c r="N32" s="53">
        <v>2</v>
      </c>
      <c r="O32" s="144">
        <v>4</v>
      </c>
      <c r="P32" s="132" t="s">
        <v>15</v>
      </c>
      <c r="Q32" s="145">
        <v>4</v>
      </c>
      <c r="R32" s="144">
        <v>32</v>
      </c>
      <c r="S32" s="132" t="s">
        <v>15</v>
      </c>
      <c r="T32" s="145">
        <v>37</v>
      </c>
    </row>
    <row r="33" spans="1:21" ht="15.75">
      <c r="A33" s="56" t="s">
        <v>2</v>
      </c>
      <c r="B33" s="57"/>
      <c r="C33" s="58" t="s">
        <v>2</v>
      </c>
      <c r="D33" s="58" t="s">
        <v>2</v>
      </c>
      <c r="E33" s="58" t="s">
        <v>2</v>
      </c>
      <c r="F33" s="66" t="s">
        <v>2</v>
      </c>
      <c r="G33" s="67" t="s">
        <v>2</v>
      </c>
      <c r="H33" s="66" t="s">
        <v>2</v>
      </c>
      <c r="I33" s="60"/>
      <c r="J33" s="61"/>
      <c r="K33" s="62"/>
      <c r="L33" s="126"/>
      <c r="M33" s="125"/>
      <c r="N33" s="127"/>
      <c r="O33" s="126"/>
      <c r="P33" s="133"/>
      <c r="Q33" s="127"/>
      <c r="R33" s="126"/>
      <c r="S33" s="125"/>
      <c r="T33" s="127"/>
    </row>
    <row r="34" spans="1:21" ht="15.75">
      <c r="A34" s="45">
        <v>2</v>
      </c>
      <c r="B34" s="138">
        <v>43679</v>
      </c>
      <c r="C34" s="46">
        <v>1</v>
      </c>
      <c r="D34" s="46" t="s">
        <v>14</v>
      </c>
      <c r="E34" s="46">
        <v>3</v>
      </c>
      <c r="F34" s="48" t="str">
        <f>IF(C34=1,$F$4,(IF(C34=2,$F$5,(IF(C34=3,$F$6,(IF(C34=4,$F$7,)))))))</f>
        <v>TC Hartenrod</v>
      </c>
      <c r="G34" s="49" t="s">
        <v>15</v>
      </c>
      <c r="H34" s="48" t="str">
        <f>IF(E34=1,$F$4,(IF(E34=2,$F$5,(IF(E34=3,$F$6,(IF(E34=4,$F$7,)))))))</f>
        <v>TC BW Allendorf</v>
      </c>
      <c r="I34" s="50" t="str">
        <f>IF(L34&gt;=3,"2",IF(L34&gt;2,"0",IF(L34=2,"1",)))</f>
        <v>2</v>
      </c>
      <c r="J34" s="159" t="s">
        <v>15</v>
      </c>
      <c r="K34" s="160">
        <f>IF(N34&gt;=3,"2",IF(N34&gt;2,"0",IF(N34=2,"1",)))</f>
        <v>0</v>
      </c>
      <c r="L34" s="123">
        <v>3</v>
      </c>
      <c r="M34" s="131" t="s">
        <v>15</v>
      </c>
      <c r="N34" s="124">
        <v>1</v>
      </c>
      <c r="O34" s="142">
        <v>6</v>
      </c>
      <c r="P34" s="134" t="s">
        <v>15</v>
      </c>
      <c r="Q34" s="143">
        <v>2</v>
      </c>
      <c r="R34" s="142">
        <v>45</v>
      </c>
      <c r="S34" s="131" t="s">
        <v>15</v>
      </c>
      <c r="T34" s="143">
        <v>33</v>
      </c>
    </row>
    <row r="35" spans="1:21" ht="15.75">
      <c r="A35" s="45">
        <v>2</v>
      </c>
      <c r="B35" s="137">
        <v>43679</v>
      </c>
      <c r="C35" s="46">
        <v>4</v>
      </c>
      <c r="D35" s="46" t="s">
        <v>14</v>
      </c>
      <c r="E35" s="46">
        <v>2</v>
      </c>
      <c r="F35" s="48" t="str">
        <f>IF(C35=1,$F$4,(IF(C35=2,$F$5,(IF(C35=3,$F$6,(IF(C35=4,$F$7,)))))))</f>
        <v>TC Oberscheld</v>
      </c>
      <c r="G35" s="49" t="s">
        <v>15</v>
      </c>
      <c r="H35" s="48" t="str">
        <f>IF(E35=1,$F$4,(IF(E35=2,$F$5,(IF(E35=3,$F$6,(IF(E35=4,$F$7,)))))))</f>
        <v>TC Greifenstein</v>
      </c>
      <c r="I35" s="50">
        <f>IF(L35&gt;=3,"2",IF(L35&gt;2,"0",IF(L35=2,"1",)))</f>
        <v>0</v>
      </c>
      <c r="J35" s="159" t="s">
        <v>15</v>
      </c>
      <c r="K35" s="160" t="str">
        <f>IF(N35&gt;=3,"2",IF(N35&gt;2,"0",IF(N35=2,"1",)))</f>
        <v>2</v>
      </c>
      <c r="L35" s="123">
        <v>0</v>
      </c>
      <c r="M35" s="131" t="s">
        <v>15</v>
      </c>
      <c r="N35" s="124">
        <v>4</v>
      </c>
      <c r="O35" s="142">
        <v>0</v>
      </c>
      <c r="P35" s="134" t="s">
        <v>15</v>
      </c>
      <c r="Q35" s="143">
        <v>8</v>
      </c>
      <c r="R35" s="142">
        <v>16</v>
      </c>
      <c r="S35" s="131" t="s">
        <v>15</v>
      </c>
      <c r="T35" s="143">
        <v>48</v>
      </c>
    </row>
    <row r="36" spans="1:21" ht="15.75">
      <c r="A36" s="56" t="s">
        <v>2</v>
      </c>
      <c r="B36" s="57"/>
      <c r="C36" s="58" t="s">
        <v>2</v>
      </c>
      <c r="D36" s="58" t="s">
        <v>2</v>
      </c>
      <c r="E36" s="58" t="s">
        <v>2</v>
      </c>
      <c r="F36" s="66" t="s">
        <v>2</v>
      </c>
      <c r="G36" s="67" t="s">
        <v>2</v>
      </c>
      <c r="H36" s="66" t="s">
        <v>2</v>
      </c>
      <c r="I36" s="60"/>
      <c r="J36" s="61"/>
      <c r="K36" s="62"/>
      <c r="L36" s="126"/>
      <c r="M36" s="125"/>
      <c r="N36" s="127"/>
      <c r="O36" s="126"/>
      <c r="P36" s="133"/>
      <c r="Q36" s="127"/>
      <c r="R36" s="126"/>
      <c r="S36" s="125"/>
      <c r="T36" s="127"/>
    </row>
    <row r="37" spans="1:21" ht="15.75">
      <c r="A37" s="45">
        <v>3</v>
      </c>
      <c r="B37" s="138">
        <v>43686</v>
      </c>
      <c r="C37" s="46">
        <v>4</v>
      </c>
      <c r="D37" s="46" t="s">
        <v>14</v>
      </c>
      <c r="E37" s="46">
        <v>1</v>
      </c>
      <c r="F37" s="48" t="str">
        <f>IF(C37=1,$F$4,(IF(C37=2,$F$5,(IF(C37=3,$F$6,(IF(C37=4,$F$7,)))))))</f>
        <v>TC Oberscheld</v>
      </c>
      <c r="G37" s="49" t="s">
        <v>15</v>
      </c>
      <c r="H37" s="48" t="str">
        <f>IF(E37=1,$F$4,(IF(E37=2,$F$5,(IF(E37=3,$F$6,(IF(E37=4,$F$7,)))))))</f>
        <v>TC Hartenrod</v>
      </c>
      <c r="I37" s="50">
        <f>IF(L37&gt;=3,"2",IF(L37&gt;2,"0",IF(L37=2,"1",)))</f>
        <v>0</v>
      </c>
      <c r="J37" s="159" t="s">
        <v>15</v>
      </c>
      <c r="K37" s="160" t="str">
        <f>IF(N37&gt;=3,"2",IF(N37&gt;2,"0",IF(N37=2,"1",)))</f>
        <v>2</v>
      </c>
      <c r="L37" s="123">
        <v>1</v>
      </c>
      <c r="M37" s="131" t="s">
        <v>15</v>
      </c>
      <c r="N37" s="124">
        <v>3</v>
      </c>
      <c r="O37" s="142">
        <v>2</v>
      </c>
      <c r="P37" s="134" t="s">
        <v>15</v>
      </c>
      <c r="Q37" s="143">
        <v>7</v>
      </c>
      <c r="R37" s="142">
        <v>35</v>
      </c>
      <c r="S37" s="131" t="s">
        <v>15</v>
      </c>
      <c r="T37" s="143">
        <v>58</v>
      </c>
    </row>
    <row r="38" spans="1:21" ht="15.75">
      <c r="A38" s="45">
        <v>3</v>
      </c>
      <c r="B38" s="137">
        <v>43686</v>
      </c>
      <c r="C38" s="46">
        <v>3</v>
      </c>
      <c r="D38" s="46" t="s">
        <v>14</v>
      </c>
      <c r="E38" s="46">
        <v>2</v>
      </c>
      <c r="F38" s="48" t="str">
        <f>IF(C38=1,$F$4,(IF(C38=2,$F$5,(IF(C38=3,$F$6,(IF(C38=4,$F$7,)))))))</f>
        <v>TC BW Allendorf</v>
      </c>
      <c r="G38" s="49" t="s">
        <v>15</v>
      </c>
      <c r="H38" s="48" t="str">
        <f>IF(E38=1,$F$4,(IF(E38=2,$F$5,(IF(E38=3,$F$6,(IF(E38=4,$F$7,)))))))</f>
        <v>TC Greifenstein</v>
      </c>
      <c r="I38" s="50" t="str">
        <f>IF(L38&gt;=3,"2",IF(L38&gt;2,"0",IF(L38=2,"1",)))</f>
        <v>1</v>
      </c>
      <c r="J38" s="159" t="s">
        <v>15</v>
      </c>
      <c r="K38" s="160" t="str">
        <f>IF(N38&gt;=3,"2",IF(N38&gt;2,"0",IF(N38=2,"1",)))</f>
        <v>1</v>
      </c>
      <c r="L38" s="123">
        <v>2</v>
      </c>
      <c r="M38" s="131" t="s">
        <v>15</v>
      </c>
      <c r="N38" s="124">
        <v>2</v>
      </c>
      <c r="O38" s="142">
        <v>6</v>
      </c>
      <c r="P38" s="134" t="s">
        <v>15</v>
      </c>
      <c r="Q38" s="143">
        <v>5</v>
      </c>
      <c r="R38" s="142">
        <v>40</v>
      </c>
      <c r="S38" s="131" t="s">
        <v>15</v>
      </c>
      <c r="T38" s="143">
        <v>36</v>
      </c>
    </row>
    <row r="39" spans="1:21" ht="15">
      <c r="A39" s="56"/>
      <c r="B39" s="57"/>
      <c r="C39" s="58"/>
      <c r="D39" s="58"/>
      <c r="E39" s="58"/>
      <c r="F39" s="66"/>
      <c r="G39" s="67"/>
      <c r="H39" s="66" t="s">
        <v>2</v>
      </c>
      <c r="I39" s="101"/>
      <c r="J39" s="102"/>
      <c r="K39" s="103"/>
      <c r="L39" s="52"/>
      <c r="M39" s="132"/>
      <c r="N39" s="52"/>
      <c r="O39" s="52"/>
      <c r="P39" s="135"/>
      <c r="Q39" s="52"/>
      <c r="R39" s="52"/>
      <c r="S39" s="132"/>
      <c r="T39" s="54"/>
    </row>
    <row r="40" spans="1:21" ht="24.75" customHeight="1">
      <c r="A40" s="70"/>
      <c r="B40" s="71"/>
      <c r="C40" s="72"/>
      <c r="D40" s="73"/>
      <c r="E40" s="73"/>
      <c r="F40" s="73"/>
      <c r="G40" s="75" t="s">
        <v>16</v>
      </c>
      <c r="H40" s="118" t="str">
        <f>$F$20</f>
        <v>TC Hartenrod</v>
      </c>
      <c r="I40" s="119">
        <v>6</v>
      </c>
      <c r="J40" s="140" t="s">
        <v>15</v>
      </c>
      <c r="K40" s="120">
        <v>0</v>
      </c>
      <c r="L40" s="121">
        <v>9</v>
      </c>
      <c r="M40" s="141" t="s">
        <v>15</v>
      </c>
      <c r="N40" s="122">
        <v>3</v>
      </c>
      <c r="O40" s="121">
        <v>20</v>
      </c>
      <c r="P40" s="141" t="s">
        <v>15</v>
      </c>
      <c r="Q40" s="122">
        <v>7</v>
      </c>
      <c r="R40" s="121">
        <v>148</v>
      </c>
      <c r="S40" s="141" t="s">
        <v>15</v>
      </c>
      <c r="T40" s="122">
        <v>87</v>
      </c>
    </row>
    <row r="41" spans="1:21" ht="24.75" customHeight="1">
      <c r="A41" s="76"/>
      <c r="B41" s="77"/>
      <c r="C41" s="15"/>
      <c r="D41" s="73"/>
      <c r="E41" s="73"/>
      <c r="F41" s="73"/>
      <c r="G41" s="75" t="s">
        <v>17</v>
      </c>
      <c r="H41" s="118" t="str">
        <f>$F$21</f>
        <v>TC Greifenstein</v>
      </c>
      <c r="I41" s="121">
        <v>3</v>
      </c>
      <c r="J41" s="141" t="s">
        <v>15</v>
      </c>
      <c r="K41" s="122">
        <v>3</v>
      </c>
      <c r="L41" s="121">
        <v>7</v>
      </c>
      <c r="M41" s="141" t="s">
        <v>15</v>
      </c>
      <c r="N41" s="122">
        <v>5</v>
      </c>
      <c r="O41" s="121">
        <v>16</v>
      </c>
      <c r="P41" s="141" t="s">
        <v>15</v>
      </c>
      <c r="Q41" s="122">
        <v>13</v>
      </c>
      <c r="R41" s="121">
        <v>103</v>
      </c>
      <c r="S41" s="141" t="s">
        <v>15</v>
      </c>
      <c r="T41" s="122">
        <v>101</v>
      </c>
    </row>
    <row r="42" spans="1:21" ht="24.75" customHeight="1">
      <c r="A42" s="76"/>
      <c r="B42" s="77"/>
      <c r="C42" s="15"/>
      <c r="D42" s="78"/>
      <c r="E42" s="78"/>
      <c r="F42" s="88" t="s">
        <v>2</v>
      </c>
      <c r="G42" s="75" t="s">
        <v>18</v>
      </c>
      <c r="H42" s="118" t="str">
        <f>$H$21</f>
        <v>TC BW Allendorf</v>
      </c>
      <c r="I42" s="121">
        <v>2</v>
      </c>
      <c r="J42" s="141" t="s">
        <v>15</v>
      </c>
      <c r="K42" s="122">
        <v>4</v>
      </c>
      <c r="L42" s="121">
        <v>5</v>
      </c>
      <c r="M42" s="141" t="s">
        <v>15</v>
      </c>
      <c r="N42" s="122">
        <v>7</v>
      </c>
      <c r="O42" s="121">
        <v>12</v>
      </c>
      <c r="P42" s="141" t="s">
        <v>15</v>
      </c>
      <c r="Q42" s="122">
        <v>15</v>
      </c>
      <c r="R42" s="121">
        <v>105</v>
      </c>
      <c r="S42" s="141" t="s">
        <v>15</v>
      </c>
      <c r="T42" s="122">
        <v>118</v>
      </c>
    </row>
    <row r="43" spans="1:21" ht="24.75" customHeight="1">
      <c r="A43" s="76"/>
      <c r="B43" s="77"/>
      <c r="C43" s="15"/>
      <c r="D43" s="79"/>
      <c r="E43" s="79"/>
      <c r="F43" s="79"/>
      <c r="G43" s="75" t="s">
        <v>19</v>
      </c>
      <c r="H43" s="118" t="str">
        <f>$H$20</f>
        <v>TC Oberscheld</v>
      </c>
      <c r="I43" s="121">
        <v>1</v>
      </c>
      <c r="J43" s="141" t="s">
        <v>15</v>
      </c>
      <c r="K43" s="122">
        <v>5</v>
      </c>
      <c r="L43" s="121">
        <v>3</v>
      </c>
      <c r="M43" s="141" t="s">
        <v>15</v>
      </c>
      <c r="N43" s="122">
        <v>9</v>
      </c>
      <c r="O43" s="121">
        <v>6</v>
      </c>
      <c r="P43" s="141" t="s">
        <v>15</v>
      </c>
      <c r="Q43" s="122">
        <v>19</v>
      </c>
      <c r="R43" s="121">
        <v>88</v>
      </c>
      <c r="S43" s="141" t="s">
        <v>15</v>
      </c>
      <c r="T43" s="122">
        <v>138</v>
      </c>
    </row>
    <row r="44" spans="1:21">
      <c r="D44" s="89"/>
      <c r="E44" s="89"/>
      <c r="F44" s="90"/>
      <c r="G44" s="91"/>
      <c r="H44" s="92"/>
      <c r="I44" s="93"/>
      <c r="J44" s="93"/>
      <c r="K44" s="93"/>
      <c r="L44" s="93"/>
      <c r="M44" s="93"/>
      <c r="N44" s="93"/>
      <c r="O44" s="94"/>
      <c r="P44" s="94"/>
      <c r="Q44" s="94"/>
      <c r="R44" s="93"/>
      <c r="S44" s="93"/>
      <c r="T44" s="93"/>
    </row>
    <row r="46" spans="1:21" ht="13.5">
      <c r="I46" s="128" t="s">
        <v>10</v>
      </c>
      <c r="J46" s="87"/>
      <c r="K46" s="87"/>
      <c r="L46" s="128" t="s">
        <v>11</v>
      </c>
      <c r="M46" s="37"/>
      <c r="N46" s="39"/>
      <c r="O46" s="128" t="s">
        <v>12</v>
      </c>
      <c r="P46" s="37"/>
      <c r="Q46" s="39"/>
      <c r="R46" s="129" t="s">
        <v>13</v>
      </c>
      <c r="S46" s="38"/>
      <c r="T46" s="44"/>
    </row>
    <row r="47" spans="1:21" ht="21" customHeight="1">
      <c r="G47" s="95" t="s">
        <v>16</v>
      </c>
      <c r="H47" s="151" t="str">
        <f>$F$54</f>
        <v>TC Hartenrod</v>
      </c>
      <c r="I47" s="108">
        <f>$J$54</f>
        <v>12</v>
      </c>
      <c r="J47" s="109" t="s">
        <v>15</v>
      </c>
      <c r="K47" s="109">
        <f>$M$54</f>
        <v>0</v>
      </c>
      <c r="L47" s="108">
        <f>$P$54</f>
        <v>18</v>
      </c>
      <c r="M47" s="109" t="s">
        <v>15</v>
      </c>
      <c r="N47" s="110">
        <f>$S$54</f>
        <v>6</v>
      </c>
      <c r="O47" s="109">
        <v>39</v>
      </c>
      <c r="P47" s="111" t="s">
        <v>15</v>
      </c>
      <c r="Q47" s="110">
        <v>15</v>
      </c>
      <c r="R47" s="109">
        <v>282</v>
      </c>
      <c r="S47" s="109" t="s">
        <v>15</v>
      </c>
      <c r="T47" s="110">
        <f>$Y$54</f>
        <v>164</v>
      </c>
      <c r="U47" s="158"/>
    </row>
    <row r="48" spans="1:21" ht="21" customHeight="1">
      <c r="G48" s="96" t="s">
        <v>19</v>
      </c>
      <c r="H48" s="152" t="str">
        <f>$F$57</f>
        <v>TC Greifenstein</v>
      </c>
      <c r="I48" s="108">
        <f>$J$57</f>
        <v>7</v>
      </c>
      <c r="J48" s="112" t="s">
        <v>15</v>
      </c>
      <c r="K48" s="109">
        <f>$M$57</f>
        <v>5</v>
      </c>
      <c r="L48" s="108">
        <f>$P$57</f>
        <v>15</v>
      </c>
      <c r="M48" s="112" t="s">
        <v>15</v>
      </c>
      <c r="N48" s="110">
        <f>$S$57</f>
        <v>9</v>
      </c>
      <c r="O48" s="109">
        <v>32</v>
      </c>
      <c r="P48" s="113" t="s">
        <v>15</v>
      </c>
      <c r="Q48" s="110">
        <v>23</v>
      </c>
      <c r="R48" s="109">
        <v>209</v>
      </c>
      <c r="S48" s="109" t="s">
        <v>15</v>
      </c>
      <c r="T48" s="110">
        <f>$Y$57</f>
        <v>189</v>
      </c>
    </row>
    <row r="49" spans="2:25" ht="21" customHeight="1">
      <c r="B49" s="136" t="s">
        <v>21</v>
      </c>
      <c r="G49" s="95" t="s">
        <v>17</v>
      </c>
      <c r="H49" s="152" t="str">
        <f>$F$56</f>
        <v>TC BW Allendorf</v>
      </c>
      <c r="I49" s="108">
        <f>$J$56</f>
        <v>4</v>
      </c>
      <c r="J49" s="109" t="s">
        <v>15</v>
      </c>
      <c r="K49" s="109">
        <f>$M$56</f>
        <v>8</v>
      </c>
      <c r="L49" s="108">
        <f>$P$56</f>
        <v>10</v>
      </c>
      <c r="M49" s="109" t="s">
        <v>15</v>
      </c>
      <c r="N49" s="110">
        <f>$S$56</f>
        <v>14</v>
      </c>
      <c r="O49" s="109">
        <v>25</v>
      </c>
      <c r="P49" s="111" t="s">
        <v>15</v>
      </c>
      <c r="Q49" s="110">
        <v>29</v>
      </c>
      <c r="R49" s="109">
        <v>208</v>
      </c>
      <c r="S49" s="109" t="s">
        <v>15</v>
      </c>
      <c r="T49" s="110">
        <f>$Y$56</f>
        <v>220</v>
      </c>
    </row>
    <row r="50" spans="2:25" ht="21" customHeight="1" thickBot="1">
      <c r="G50" s="97" t="s">
        <v>18</v>
      </c>
      <c r="H50" s="153" t="str">
        <f>$F$55</f>
        <v>TC Oberscheld</v>
      </c>
      <c r="I50" s="114">
        <f>$J$55</f>
        <v>1</v>
      </c>
      <c r="J50" s="115" t="s">
        <v>15</v>
      </c>
      <c r="K50" s="115">
        <f>$M$55</f>
        <v>11</v>
      </c>
      <c r="L50" s="114">
        <f>$P$55</f>
        <v>5</v>
      </c>
      <c r="M50" s="115" t="s">
        <v>15</v>
      </c>
      <c r="N50" s="116">
        <f>$S$55</f>
        <v>19</v>
      </c>
      <c r="O50" s="115">
        <v>10</v>
      </c>
      <c r="P50" s="117" t="s">
        <v>15</v>
      </c>
      <c r="Q50" s="116">
        <v>39</v>
      </c>
      <c r="R50" s="115">
        <v>146</v>
      </c>
      <c r="S50" s="115" t="s">
        <v>15</v>
      </c>
      <c r="T50" s="116">
        <f>$Y$55</f>
        <v>272</v>
      </c>
    </row>
    <row r="52" spans="2:25" ht="12.75" hidden="1" customHeight="1">
      <c r="H52" s="165" t="s">
        <v>10</v>
      </c>
      <c r="I52" s="166"/>
      <c r="J52" s="166"/>
      <c r="K52" s="166"/>
      <c r="L52" s="166"/>
      <c r="M52" s="167"/>
      <c r="N52" s="168" t="s">
        <v>11</v>
      </c>
      <c r="O52" s="168"/>
      <c r="P52" s="168"/>
      <c r="Q52" s="168"/>
      <c r="R52" s="168"/>
      <c r="S52" s="168"/>
      <c r="U52" s="166"/>
      <c r="V52" s="166"/>
      <c r="W52" s="166"/>
      <c r="X52" s="166"/>
      <c r="Y52" s="167"/>
    </row>
    <row r="53" spans="2:25" ht="15.75" hidden="1">
      <c r="H53" s="106" t="s">
        <v>26</v>
      </c>
      <c r="I53" s="65" t="s">
        <v>28</v>
      </c>
      <c r="J53" s="107" t="s">
        <v>22</v>
      </c>
      <c r="K53" s="65" t="s">
        <v>27</v>
      </c>
      <c r="L53" s="65" t="s">
        <v>29</v>
      </c>
      <c r="M53" s="107" t="s">
        <v>23</v>
      </c>
      <c r="N53" s="65" t="s">
        <v>30</v>
      </c>
      <c r="O53" s="65" t="s">
        <v>31</v>
      </c>
      <c r="P53" s="107" t="s">
        <v>22</v>
      </c>
      <c r="Q53" s="65" t="s">
        <v>32</v>
      </c>
      <c r="R53" s="65" t="s">
        <v>33</v>
      </c>
      <c r="S53" s="107" t="s">
        <v>23</v>
      </c>
      <c r="T53" s="65"/>
      <c r="U53" s="1" t="s">
        <v>34</v>
      </c>
      <c r="V53" s="107" t="e">
        <f>#REF!</f>
        <v>#REF!</v>
      </c>
      <c r="W53" s="1" t="s">
        <v>35</v>
      </c>
      <c r="X53" s="1" t="s">
        <v>36</v>
      </c>
      <c r="Y53" s="107" t="s">
        <v>23</v>
      </c>
    </row>
    <row r="54" spans="2:25" hidden="1">
      <c r="F54" s="1" t="str">
        <f>F20</f>
        <v>TC Hartenrod</v>
      </c>
      <c r="H54" s="65">
        <f>IF(F54=$H$23,$I$23,IF(F54=$H$24,$I$24,IF(F54=$H$25,$I$25,IF(F54=$H$26,$I$26,""))))</f>
        <v>6</v>
      </c>
      <c r="I54" s="65">
        <f>IF(F54=$H$40,$I$40,IF(F54=$H$41,$I$41,IF(F54=$H$42,$I$42,IF(F54=$H$43,$I$43,""))))</f>
        <v>6</v>
      </c>
      <c r="J54" s="105">
        <f>H54+I54</f>
        <v>12</v>
      </c>
      <c r="K54" s="65">
        <f>IF(F54=$H$23,$K$23,IF(F54=$H$24,$K$24,IF(F54=$H$25,$K$25,IF(F54=$H$26,$K$26,""))))</f>
        <v>0</v>
      </c>
      <c r="L54" s="65">
        <f>IF(F54=$H$40,$K$40,IF(F54=$H$41,$K$41,IF(F54=$H$42,$K$42,IF(F54=$H$43,$K$43,""))))</f>
        <v>0</v>
      </c>
      <c r="M54" s="105">
        <f>K54+L54</f>
        <v>0</v>
      </c>
      <c r="N54" s="65">
        <f>IF(F54=$H$23,$L$23,IF(F54=$H$24,$L$24,IF(F54=$H$25,$L$25,IF(F54=$H$26,$L$26,""))))</f>
        <v>9</v>
      </c>
      <c r="O54" s="65">
        <f>IF(F54=$H$40,$L$40,IF(F54=$H$41,$L$41,IF(F54=$H$42,$L$42,IF(F54=$H$43,$L$43,""))))</f>
        <v>9</v>
      </c>
      <c r="P54" s="105">
        <f>N54+O54</f>
        <v>18</v>
      </c>
      <c r="Q54" s="65">
        <f>IF(F54=$H$23,$N$23,IF(F54=$H$24,$N$24,IF(F54=$H$25,$N$25,IF(F54=$H$26,$N$26,""))))</f>
        <v>3</v>
      </c>
      <c r="R54" s="65">
        <f>IF(F54=$H$40,$N$40,IF(F54=$H$41,$N$41,IF(F54=$H$42,$N$42,IF(F54=$H$43,$N$43,""))))</f>
        <v>3</v>
      </c>
      <c r="S54" s="105">
        <f>Q54+R54</f>
        <v>6</v>
      </c>
      <c r="T54" s="65"/>
      <c r="U54" s="65">
        <f>IF(F54=$H$40,$R$40,IF(F54=$H$41,$R$41,IF(F54=$H$42,$R$42,IF(F54=$H$43,$R$43,""))))</f>
        <v>148</v>
      </c>
      <c r="V54" s="105" t="e">
        <f>U54+#REF!</f>
        <v>#REF!</v>
      </c>
      <c r="W54" s="65">
        <f>IF(F54=$H$23,$T$23,IF(F54=$H$24,$T$24,IF(F54=$H$25,$T$25,IF(F54=$H$26,$T$26,""))))</f>
        <v>77</v>
      </c>
      <c r="X54" s="65">
        <f>IF(F54=$H$40,$T$40,IF(F54=$H$41,$T$41,IF(F54=$H$42,$T$42,IF(F54=$H$43,$T$43,""))))</f>
        <v>87</v>
      </c>
      <c r="Y54" s="105">
        <f>X54+W54</f>
        <v>164</v>
      </c>
    </row>
    <row r="55" spans="2:25" hidden="1">
      <c r="F55" s="1" t="str">
        <f>H20</f>
        <v>TC Oberscheld</v>
      </c>
      <c r="H55" s="65">
        <f>IF(F55=$H$23,$I$23,IF(F55=$H$24,$I$24,IF(F55=$H$25,$I$25,IF(F55=$H$26,$I$26,""))))</f>
        <v>0</v>
      </c>
      <c r="I55" s="65">
        <f>IF(F55=$H$40,$I$40,IF(F55=$H$41,$I$41,IF(F55=$H$42,$I$42,IF(F55=$H$43,$I$43,""))))</f>
        <v>1</v>
      </c>
      <c r="J55" s="105">
        <f>H55+I55</f>
        <v>1</v>
      </c>
      <c r="K55" s="65">
        <f>IF(F55=$H$23,$K$23,IF(F55=$H$24,$K$24,IF(F55=$H$25,$K$25,IF(F55=$H$26,$K$26,""))))</f>
        <v>6</v>
      </c>
      <c r="L55" s="65">
        <f>IF(F55=$H$40,$K$40,IF(F55=$H$41,$K$41,IF(F55=$H$42,$K$42,IF(F55=$H$43,$K$43,""))))</f>
        <v>5</v>
      </c>
      <c r="M55" s="105">
        <f>K55+L55</f>
        <v>11</v>
      </c>
      <c r="N55" s="65">
        <f>IF(F55=$H$23,$L$23,IF(F55=$H$24,$L$24,IF(F55=$H$25,$L$25,IF(F55=$H$26,$L$26,""))))</f>
        <v>2</v>
      </c>
      <c r="O55" s="65">
        <f>IF(F55=$H$40,$L$40,IF(F55=$H$41,$L$41,IF(F55=$H$42,$L$42,IF(F55=$H$43,$L$43,""))))</f>
        <v>3</v>
      </c>
      <c r="P55" s="105">
        <f>N55+O55</f>
        <v>5</v>
      </c>
      <c r="Q55" s="65">
        <f>IF(F55=$H$23,$N$23,IF(F55=$H$24,$N$24,IF(F55=$H$25,$N$25,IF(F55=$H$26,$N$26,""))))</f>
        <v>10</v>
      </c>
      <c r="R55" s="65">
        <f>IF(F55=$H$40,$N$40,IF(F55=$H$41,$N$41,IF(F55=$H$42,$N$42,IF(F55=$H$43,$N$43,""))))</f>
        <v>9</v>
      </c>
      <c r="S55" s="105">
        <f>Q55+R55</f>
        <v>19</v>
      </c>
      <c r="T55" s="65"/>
      <c r="U55" s="65">
        <f>IF(F55=$H$40,$R$40,IF(F55=$H$41,$R$41,IF(F55=$H$42,$R$42,IF(F55=$H$43,$R$43,""))))</f>
        <v>88</v>
      </c>
      <c r="V55" s="105" t="e">
        <f>U55+#REF!</f>
        <v>#REF!</v>
      </c>
      <c r="W55" s="65">
        <f>IF(F55=$H$23,$T$23,IF(F55=$H$24,$T$24,IF(F55=$H$25,$T$25,IF(F55=$H$26,$T$26,""))))</f>
        <v>134</v>
      </c>
      <c r="X55" s="65">
        <f>IF(F55=$H$40,$T$40,IF(F55=$H$41,$T$41,IF(F55=$H$42,$T$42,IF(F55=$H$43,$T$43,""))))</f>
        <v>138</v>
      </c>
      <c r="Y55" s="105">
        <f>X55+W55</f>
        <v>272</v>
      </c>
    </row>
    <row r="56" spans="2:25" hidden="1">
      <c r="F56" s="1" t="str">
        <f>H21</f>
        <v>TC BW Allendorf</v>
      </c>
      <c r="H56" s="65">
        <f>IF(F56=$H$23,$I$23,IF(F56=$H$24,$I$24,IF(F56=$H$25,$I$25,IF(F56=$H$26,$I$26,""))))</f>
        <v>2</v>
      </c>
      <c r="I56" s="65">
        <f>IF(F56=$H$40,$I$40,IF(F56=$H$41,$I$41,IF(F56=$H$42,$I$42,IF(F56=$H$43,$I$43,""))))</f>
        <v>2</v>
      </c>
      <c r="J56" s="105">
        <f>H56+I56</f>
        <v>4</v>
      </c>
      <c r="K56" s="65">
        <f>IF(F56=$H$23,$K$23,IF(F56=$H$24,$K$24,IF(F56=$H$25,$K$25,IF(F56=$H$26,$K$26,""))))</f>
        <v>4</v>
      </c>
      <c r="L56" s="65">
        <f>IF(F56=$H$40,$K$40,IF(F56=$H$41,$K$41,IF(F56=$H$42,$K$42,IF(F56=$H$43,$K$43,""))))</f>
        <v>4</v>
      </c>
      <c r="M56" s="105">
        <f>K56+L56</f>
        <v>8</v>
      </c>
      <c r="N56" s="65">
        <f>IF(F56=$H$23,$L$23,IF(F56=$H$24,$L$24,IF(F56=$H$25,$L$25,IF(F56=$H$26,$L$26,""))))</f>
        <v>5</v>
      </c>
      <c r="O56" s="65">
        <f>IF(F56=$H$40,$L$40,IF(F56=$H$41,$L$41,IF(F56=$H$42,$L$42,IF(F56=$H$43,$L$43,""))))</f>
        <v>5</v>
      </c>
      <c r="P56" s="105">
        <f>N56+O56</f>
        <v>10</v>
      </c>
      <c r="Q56" s="65">
        <f>IF(F56=$H$23,$N$23,IF(F56=$H$24,$N$24,IF(F56=$H$25,$N$25,IF(F56=$H$26,$N$26,""))))</f>
        <v>7</v>
      </c>
      <c r="R56" s="65">
        <f>IF(F56=$H$40,$N$40,IF(F56=$H$41,$N$41,IF(F56=$H$42,$N$42,IF(F56=$H$43,$N$43,""))))</f>
        <v>7</v>
      </c>
      <c r="S56" s="105">
        <f>Q56+R56</f>
        <v>14</v>
      </c>
      <c r="T56" s="65"/>
      <c r="U56" s="65">
        <f>IF(F56=$H$40,$R$40,IF(F56=$H$41,$R$41,IF(F56=$H$42,$R$42,IF(F56=$H$43,$R$43,""))))</f>
        <v>105</v>
      </c>
      <c r="V56" s="105" t="e">
        <f>U56+#REF!</f>
        <v>#REF!</v>
      </c>
      <c r="W56" s="65">
        <f>IF(F56=$H$23,$T$23,IF(F56=$H$24,$T$24,IF(F56=$H$25,$T$25,IF(F56=$H$26,$T$26,""))))</f>
        <v>102</v>
      </c>
      <c r="X56" s="65">
        <f>IF(F56=$H$40,$T$40,IF(F56=$H$41,$T$41,IF(F56=$H$42,$T$42,IF(F56=$H$43,$T$43,""))))</f>
        <v>118</v>
      </c>
      <c r="Y56" s="105">
        <f>X56+W56</f>
        <v>220</v>
      </c>
    </row>
    <row r="57" spans="2:25" hidden="1">
      <c r="F57" s="1" t="str">
        <f>F21</f>
        <v>TC Greifenstein</v>
      </c>
      <c r="H57" s="65">
        <f>IF(F57=$H$23,$I$23,IF(F57=$H$24,$I$24,IF(F57=$H$25,$I$25,IF(F57=$H$26,$I$26,""))))</f>
        <v>4</v>
      </c>
      <c r="I57" s="65">
        <f>IF(F57=$H$40,$I$40,IF(F57=$H$41,$I$41,IF(F57=$H$42,$I$42,IF(F57=$H$43,$I$43,""))))</f>
        <v>3</v>
      </c>
      <c r="J57" s="105">
        <f>H57+I57</f>
        <v>7</v>
      </c>
      <c r="K57" s="65">
        <f>IF(F57=$H$23,$K$23,IF(F57=$H$24,$K$24,IF(F57=$H$25,$K$25,IF(F57=$H$26,$K$26,""))))</f>
        <v>2</v>
      </c>
      <c r="L57" s="65">
        <f>IF(F57=$H$40,$K$40,IF(F57=$H$41,$K$41,IF(F57=$H$42,$K$42,IF(F57=$H$43,$K$43,""))))</f>
        <v>3</v>
      </c>
      <c r="M57" s="105">
        <f>K57+L57</f>
        <v>5</v>
      </c>
      <c r="N57" s="65">
        <f>IF(F57=$H$23,$L$23,IF(F57=$H$24,$L$24,IF(F57=$H$25,$L$25,IF(F57=$H$26,$L$26,""))))</f>
        <v>8</v>
      </c>
      <c r="O57" s="65">
        <f>IF(F57=$H$40,$L$40,IF(F57=$H$41,$L$41,IF(F57=$H$42,$L$42,IF(F57=$H$43,$L$43,""))))</f>
        <v>7</v>
      </c>
      <c r="P57" s="105">
        <f>N57+O57</f>
        <v>15</v>
      </c>
      <c r="Q57" s="65">
        <f>IF(F57=$H$23,$N$23,IF(F57=$H$24,$N$24,IF(F57=$H$25,$N$25,IF(F57=$H$26,$N$26,""))))</f>
        <v>4</v>
      </c>
      <c r="R57" s="65">
        <f>IF(F57=$H$40,$N$40,IF(F57=$H$41,$N$41,IF(F57=$H$42,$N$42,IF(F57=$H$43,$N$43,""))))</f>
        <v>5</v>
      </c>
      <c r="S57" s="105">
        <f>Q57+R57</f>
        <v>9</v>
      </c>
      <c r="T57" s="65"/>
      <c r="U57" s="65">
        <f>IF(F57=$H$40,$R$40,IF(F57=$H$41,$R$41,IF(F57=$H$42,$R$42,IF(F57=$H$43,$R$43,""))))</f>
        <v>103</v>
      </c>
      <c r="V57" s="105" t="e">
        <f>U57+#REF!</f>
        <v>#REF!</v>
      </c>
      <c r="W57" s="65">
        <f>IF(F57=$H$23,$T$23,IF(F57=$H$24,$T$24,IF(F57=$H$25,$T$25,IF(F57=$H$26,$T$26,""))))</f>
        <v>88</v>
      </c>
      <c r="X57" s="65">
        <f>IF(F57=$H$40,$T$40,IF(F57=$H$41,$T$41,IF(F57=$H$42,$T$42,IF(F57=$H$43,$T$43,""))))</f>
        <v>101</v>
      </c>
      <c r="Y57" s="105">
        <f>X57+W57</f>
        <v>189</v>
      </c>
    </row>
  </sheetData>
  <mergeCells count="5">
    <mergeCell ref="A1:T1"/>
    <mergeCell ref="I30:K30"/>
    <mergeCell ref="H52:M52"/>
    <mergeCell ref="U52:Y52"/>
    <mergeCell ref="N52:S52"/>
  </mergeCells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75" orientation="portrait" horizontalDpi="300" verticalDpi="300" r:id="rId1"/>
  <headerFooter alignWithMargins="0">
    <oddHeader xml:space="preserve">&amp;C </oddHeader>
    <oddFooter>&amp;L&amp;D&amp;C &amp;R&amp;Z&amp;F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 4M H-R</vt:lpstr>
      <vt:lpstr>Tabelle1</vt:lpstr>
      <vt:lpstr>'TAB 4M H-R'!Druckbereich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WernerhKarl</dc:creator>
  <cp:lastModifiedBy>User</cp:lastModifiedBy>
  <cp:lastPrinted>2019-07-07T11:59:29Z</cp:lastPrinted>
  <dcterms:created xsi:type="dcterms:W3CDTF">2015-07-14T10:25:34Z</dcterms:created>
  <dcterms:modified xsi:type="dcterms:W3CDTF">2019-08-11T06:56:12Z</dcterms:modified>
</cp:coreProperties>
</file>